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645" windowWidth="13395" windowHeight="10260" tabRatio="670"/>
  </bookViews>
  <sheets>
    <sheet name="Данные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C19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C7" i="1"/>
  <c r="AA17" i="1"/>
  <c r="AA18" i="1" s="1"/>
  <c r="AB17" i="1"/>
  <c r="AC17" i="1"/>
  <c r="AC18" i="1" s="1"/>
  <c r="AD17" i="1"/>
  <c r="AE17" i="1"/>
  <c r="AE18" i="1" s="1"/>
  <c r="AF17" i="1"/>
  <c r="AG17" i="1"/>
  <c r="AG18" i="1" s="1"/>
  <c r="AH17" i="1"/>
  <c r="AI17" i="1"/>
  <c r="AI18" i="1" s="1"/>
  <c r="AB18" i="1"/>
  <c r="AD18" i="1"/>
  <c r="AF18" i="1"/>
  <c r="AH18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C16" i="1"/>
  <c r="AA12" i="1"/>
  <c r="AB12" i="1"/>
  <c r="AC12" i="1"/>
  <c r="AD12" i="1"/>
  <c r="AE12" i="1"/>
  <c r="AF12" i="1"/>
  <c r="AG12" i="1"/>
  <c r="AH12" i="1"/>
  <c r="AI12" i="1"/>
  <c r="AA11" i="1"/>
  <c r="AB11" i="1"/>
  <c r="AC11" i="1"/>
  <c r="AD11" i="1"/>
  <c r="AE11" i="1"/>
  <c r="AF11" i="1"/>
  <c r="AG11" i="1"/>
  <c r="AH11" i="1"/>
  <c r="AI11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C10" i="1"/>
  <c r="AA6" i="1"/>
  <c r="AB6" i="1"/>
  <c r="AC6" i="1"/>
  <c r="AD6" i="1"/>
  <c r="AE6" i="1"/>
  <c r="AF6" i="1"/>
  <c r="AG6" i="1"/>
  <c r="AH6" i="1"/>
  <c r="AI6" i="1"/>
  <c r="N20" i="1" l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L20" i="1"/>
  <c r="K20" i="1" s="1"/>
  <c r="J20" i="1" s="1"/>
  <c r="I20" i="1" s="1"/>
  <c r="H20" i="1" s="1"/>
  <c r="G20" i="1" s="1"/>
  <c r="F20" i="1" s="1"/>
  <c r="E20" i="1" s="1"/>
  <c r="D20" i="1" s="1"/>
  <c r="C20" i="1" s="1"/>
  <c r="Z11" i="1"/>
  <c r="Z17" i="1" s="1"/>
  <c r="Z18" i="1" s="1"/>
  <c r="Y11" i="1"/>
  <c r="Y17" i="1" s="1"/>
  <c r="Y18" i="1" s="1"/>
  <c r="X11" i="1"/>
  <c r="X17" i="1" s="1"/>
  <c r="X18" i="1" s="1"/>
  <c r="W11" i="1"/>
  <c r="W17" i="1" s="1"/>
  <c r="W18" i="1" s="1"/>
  <c r="V11" i="1"/>
  <c r="V17" i="1" s="1"/>
  <c r="V18" i="1" s="1"/>
  <c r="U11" i="1"/>
  <c r="U17" i="1" s="1"/>
  <c r="U18" i="1" s="1"/>
  <c r="T11" i="1"/>
  <c r="T17" i="1" s="1"/>
  <c r="T18" i="1" s="1"/>
  <c r="S11" i="1"/>
  <c r="S17" i="1" s="1"/>
  <c r="S18" i="1" s="1"/>
  <c r="R11" i="1"/>
  <c r="R17" i="1" s="1"/>
  <c r="R18" i="1" s="1"/>
  <c r="Q11" i="1"/>
  <c r="Q17" i="1" s="1"/>
  <c r="Q18" i="1" s="1"/>
  <c r="P11" i="1"/>
  <c r="P17" i="1" s="1"/>
  <c r="P18" i="1" s="1"/>
  <c r="O11" i="1"/>
  <c r="O17" i="1" s="1"/>
  <c r="O18" i="1" s="1"/>
  <c r="N11" i="1"/>
  <c r="N17" i="1" s="1"/>
  <c r="N18" i="1" s="1"/>
  <c r="M11" i="1"/>
  <c r="M17" i="1" s="1"/>
  <c r="M18" i="1" s="1"/>
  <c r="L11" i="1"/>
  <c r="L17" i="1" s="1"/>
  <c r="L18" i="1" s="1"/>
  <c r="K11" i="1"/>
  <c r="K17" i="1" s="1"/>
  <c r="K18" i="1" s="1"/>
  <c r="J11" i="1"/>
  <c r="J17" i="1" s="1"/>
  <c r="J18" i="1" s="1"/>
  <c r="I11" i="1"/>
  <c r="I17" i="1" s="1"/>
  <c r="I18" i="1" s="1"/>
  <c r="H11" i="1"/>
  <c r="H17" i="1" s="1"/>
  <c r="H18" i="1" s="1"/>
  <c r="G11" i="1"/>
  <c r="G17" i="1" s="1"/>
  <c r="G18" i="1" s="1"/>
  <c r="F11" i="1"/>
  <c r="F17" i="1" s="1"/>
  <c r="F18" i="1" s="1"/>
  <c r="E11" i="1"/>
  <c r="E17" i="1" s="1"/>
  <c r="E18" i="1" s="1"/>
  <c r="D11" i="1"/>
  <c r="D17" i="1" s="1"/>
  <c r="D18" i="1" s="1"/>
  <c r="C11" i="1"/>
  <c r="C17" i="1" s="1"/>
  <c r="C18" i="1" s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L12" i="1" l="1"/>
  <c r="T12" i="1"/>
  <c r="M12" i="1"/>
  <c r="U12" i="1"/>
  <c r="Y12" i="1"/>
  <c r="J12" i="1"/>
  <c r="N12" i="1"/>
  <c r="R12" i="1"/>
  <c r="V12" i="1"/>
  <c r="Z12" i="1"/>
  <c r="H12" i="1"/>
  <c r="P12" i="1"/>
  <c r="X12" i="1"/>
  <c r="I12" i="1"/>
  <c r="Q12" i="1"/>
  <c r="G12" i="1"/>
  <c r="K12" i="1"/>
  <c r="O12" i="1"/>
  <c r="S12" i="1"/>
  <c r="W12" i="1"/>
  <c r="F12" i="1"/>
  <c r="E12" i="1"/>
  <c r="D12" i="1"/>
  <c r="C12" i="1"/>
</calcChain>
</file>

<file path=xl/sharedStrings.xml><?xml version="1.0" encoding="utf-8"?>
<sst xmlns="http://schemas.openxmlformats.org/spreadsheetml/2006/main" count="27" uniqueCount="26">
  <si>
    <t>В бежевые ячейки введите результаты измерения виброускорения в дБ отн. 10-6 м/с2</t>
  </si>
  <si>
    <t>Уровень виброускорения (СКЗ)</t>
  </si>
  <si>
    <t>La, дБ отн. 1 мкм/с2</t>
  </si>
  <si>
    <t>СКЗ Виброускорение, выраженное в абсолюных единицах</t>
  </si>
  <si>
    <t>a, м/с2</t>
  </si>
  <si>
    <t>Уровень виброскорости (СКЗ)</t>
  </si>
  <si>
    <t>Lv, дБ отн. 50 нм/с</t>
  </si>
  <si>
    <t>СКЗ Виброскорость, выраженная в абсолютных единицах</t>
  </si>
  <si>
    <t>v, м/с</t>
  </si>
  <si>
    <t>v, 10-6 м/с</t>
  </si>
  <si>
    <t>v, мкм/с</t>
  </si>
  <si>
    <t>VC-E</t>
  </si>
  <si>
    <t>Уровень виброперемещения (СКЗ)</t>
  </si>
  <si>
    <t>СКЗ Виброперемещение, выраженное в абсолютных единицах</t>
  </si>
  <si>
    <t>Ld, дБ отн. 1000 нм</t>
  </si>
  <si>
    <t>d, м</t>
  </si>
  <si>
    <t>d, 10-9 м</t>
  </si>
  <si>
    <t>Пиковые значения виброускорения в абсолюных единицах</t>
  </si>
  <si>
    <t>Пиковые значения виброускорости в абсолюных единицах</t>
  </si>
  <si>
    <t>Пиковые значения виброперемещения в абсолюных единицах</t>
  </si>
  <si>
    <t>Среднегеометрические частоты</t>
  </si>
  <si>
    <t>Номинальные частоты</t>
  </si>
  <si>
    <t>Гц</t>
  </si>
  <si>
    <r>
      <t>a</t>
    </r>
    <r>
      <rPr>
        <vertAlign val="subscript"/>
        <sz val="18"/>
        <color theme="1"/>
        <rFont val="Calibri"/>
        <family val="2"/>
        <charset val="204"/>
        <scheme val="minor"/>
      </rPr>
      <t>PEAK</t>
    </r>
    <r>
      <rPr>
        <sz val="18"/>
        <color theme="1"/>
        <rFont val="Calibri"/>
        <family val="2"/>
        <charset val="204"/>
        <scheme val="minor"/>
      </rPr>
      <t>, м/с2</t>
    </r>
  </si>
  <si>
    <r>
      <t>v</t>
    </r>
    <r>
      <rPr>
        <vertAlign val="subscript"/>
        <sz val="18"/>
        <color theme="1"/>
        <rFont val="Calibri"/>
        <family val="2"/>
        <charset val="204"/>
        <scheme val="minor"/>
      </rPr>
      <t>PEAK</t>
    </r>
    <r>
      <rPr>
        <sz val="18"/>
        <color theme="1"/>
        <rFont val="Calibri"/>
        <family val="2"/>
        <charset val="204"/>
        <scheme val="minor"/>
      </rPr>
      <t>, 10-6 м/с</t>
    </r>
  </si>
  <si>
    <r>
      <t>d</t>
    </r>
    <r>
      <rPr>
        <vertAlign val="subscript"/>
        <sz val="18"/>
        <color theme="1"/>
        <rFont val="Calibri"/>
        <family val="2"/>
        <charset val="204"/>
        <scheme val="minor"/>
      </rPr>
      <t>PEAK</t>
    </r>
    <r>
      <rPr>
        <sz val="18"/>
        <color theme="1"/>
        <rFont val="Calibri"/>
        <family val="2"/>
        <charset val="204"/>
        <scheme val="minor"/>
      </rPr>
      <t>, 10-9 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</si>
</sst>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sz val="18"/>
      <color theme="1"/>
      <name val="Calibri"/>
      <family val="2"/>
      <charset val="204"/>
      <scheme val="minor"/>
    </font>
    <font>
      <vertAlign val="subscript"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164" fontId="2" fillId="0" borderId="0" xfId="0" applyNumberFormat="1" applyFont="1" applyFill="1"/>
    <xf numFmtId="164" fontId="1" fillId="0" borderId="0" xfId="0" applyNumberFormat="1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0" fontId="1" fillId="3" borderId="1" xfId="0" applyFont="1" applyFill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0" fontId="5" fillId="0" borderId="1" xfId="0" applyFont="1" applyBorder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/>
            </a:pPr>
            <a:r>
              <a:rPr lang="ru-RU" sz="1800"/>
              <a:t>СКЗ</a:t>
            </a:r>
            <a:r>
              <a:rPr lang="ru-RU" sz="1800" baseline="0"/>
              <a:t> </a:t>
            </a:r>
            <a:r>
              <a:rPr lang="ru-RU" sz="1800"/>
              <a:t>виброскорости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069269521410635E-2"/>
          <c:y val="0.18816908212560399"/>
          <c:w val="0.80637993282955533"/>
          <c:h val="0.6302393719806767"/>
        </c:manualLayout>
      </c:layout>
      <c:barChart>
        <c:barDir val="col"/>
        <c:grouping val="clustered"/>
        <c:varyColors val="0"/>
        <c:ser>
          <c:idx val="0"/>
          <c:order val="0"/>
          <c:tx>
            <c:v>v, мкм/c</c:v>
          </c:tx>
          <c:spPr>
            <a:ln>
              <a:solidFill>
                <a:schemeClr val="bg1"/>
              </a:solidFill>
            </a:ln>
          </c:spPr>
          <c:invertIfNegative val="0"/>
          <c:cat>
            <c:numRef>
              <c:f>Данные!$C$9:$AI$9</c:f>
              <c:numCache>
                <c:formatCode>0.00</c:formatCode>
                <c:ptCount val="33"/>
                <c:pt idx="0">
                  <c:v>0.8</c:v>
                </c:pt>
                <c:pt idx="1">
                  <c:v>1</c:v>
                </c:pt>
                <c:pt idx="2">
                  <c:v>1.25</c:v>
                </c:pt>
                <c:pt idx="3">
                  <c:v>1.6</c:v>
                </c:pt>
                <c:pt idx="4">
                  <c:v>2</c:v>
                </c:pt>
                <c:pt idx="5">
                  <c:v>2.5</c:v>
                </c:pt>
                <c:pt idx="6">
                  <c:v>3.15</c:v>
                </c:pt>
                <c:pt idx="7">
                  <c:v>4</c:v>
                </c:pt>
                <c:pt idx="8">
                  <c:v>5</c:v>
                </c:pt>
                <c:pt idx="9">
                  <c:v>6.3</c:v>
                </c:pt>
                <c:pt idx="10">
                  <c:v>8</c:v>
                </c:pt>
                <c:pt idx="11">
                  <c:v>10</c:v>
                </c:pt>
                <c:pt idx="12">
                  <c:v>12.5</c:v>
                </c:pt>
                <c:pt idx="13">
                  <c:v>16</c:v>
                </c:pt>
                <c:pt idx="14">
                  <c:v>20</c:v>
                </c:pt>
                <c:pt idx="15">
                  <c:v>25</c:v>
                </c:pt>
                <c:pt idx="16">
                  <c:v>31.5</c:v>
                </c:pt>
                <c:pt idx="17">
                  <c:v>40</c:v>
                </c:pt>
                <c:pt idx="18">
                  <c:v>50</c:v>
                </c:pt>
                <c:pt idx="19">
                  <c:v>63</c:v>
                </c:pt>
                <c:pt idx="20">
                  <c:v>80</c:v>
                </c:pt>
                <c:pt idx="21">
                  <c:v>100</c:v>
                </c:pt>
                <c:pt idx="22">
                  <c:v>125</c:v>
                </c:pt>
                <c:pt idx="23">
                  <c:v>160</c:v>
                </c:pt>
                <c:pt idx="24" formatCode="General">
                  <c:v>200</c:v>
                </c:pt>
                <c:pt idx="25" formatCode="General">
                  <c:v>250</c:v>
                </c:pt>
                <c:pt idx="26" formatCode="General">
                  <c:v>315</c:v>
                </c:pt>
                <c:pt idx="27" formatCode="General">
                  <c:v>400</c:v>
                </c:pt>
                <c:pt idx="28" formatCode="General">
                  <c:v>500</c:v>
                </c:pt>
                <c:pt idx="29" formatCode="General">
                  <c:v>630</c:v>
                </c:pt>
                <c:pt idx="30" formatCode="General">
                  <c:v>800</c:v>
                </c:pt>
                <c:pt idx="31" formatCode="General">
                  <c:v>1000</c:v>
                </c:pt>
                <c:pt idx="32" formatCode="General">
                  <c:v>1250</c:v>
                </c:pt>
              </c:numCache>
            </c:numRef>
          </c:cat>
          <c:val>
            <c:numRef>
              <c:f>Данные!$C$12:$AI$12</c:f>
              <c:numCache>
                <c:formatCode>General</c:formatCode>
                <c:ptCount val="33"/>
                <c:pt idx="0">
                  <c:v>119.35713283121282</c:v>
                </c:pt>
                <c:pt idx="1">
                  <c:v>78.855672577556987</c:v>
                </c:pt>
                <c:pt idx="2">
                  <c:v>49.755570098122803</c:v>
                </c:pt>
                <c:pt idx="3">
                  <c:v>32.496087456601629</c:v>
                </c:pt>
                <c:pt idx="4">
                  <c:v>20.7407634198944</c:v>
                </c:pt>
                <c:pt idx="5">
                  <c:v>13.546608954695603</c:v>
                </c:pt>
                <c:pt idx="6">
                  <c:v>8.4494778583093133</c:v>
                </c:pt>
                <c:pt idx="7">
                  <c:v>0.7359187253953493</c:v>
                </c:pt>
                <c:pt idx="8">
                  <c:v>0.57787052478319278</c:v>
                </c:pt>
                <c:pt idx="9">
                  <c:v>0.48621808944397693</c:v>
                </c:pt>
                <c:pt idx="10">
                  <c:v>0.49184920655886938</c:v>
                </c:pt>
                <c:pt idx="11">
                  <c:v>0.49754565766734921</c:v>
                </c:pt>
                <c:pt idx="12">
                  <c:v>0.55825337518301332</c:v>
                </c:pt>
                <c:pt idx="13">
                  <c:v>0.6483862778841698</c:v>
                </c:pt>
                <c:pt idx="14">
                  <c:v>0.55186575322056663</c:v>
                </c:pt>
                <c:pt idx="15">
                  <c:v>0.54554719019092346</c:v>
                </c:pt>
                <c:pt idx="16">
                  <c:v>0.38621809638501792</c:v>
                </c:pt>
                <c:pt idx="17">
                  <c:v>0.34820349533839451</c:v>
                </c:pt>
                <c:pt idx="18">
                  <c:v>0.520994504962627</c:v>
                </c:pt>
                <c:pt idx="19">
                  <c:v>0.11530102746958258</c:v>
                </c:pt>
                <c:pt idx="20">
                  <c:v>0.10637340682230507</c:v>
                </c:pt>
                <c:pt idx="21">
                  <c:v>0.61920284099041945</c:v>
                </c:pt>
                <c:pt idx="22">
                  <c:v>0.77060723532835262</c:v>
                </c:pt>
                <c:pt idx="23">
                  <c:v>0.4806544782952657</c:v>
                </c:pt>
                <c:pt idx="24">
                  <c:v>0.25812674731422686</c:v>
                </c:pt>
                <c:pt idx="25">
                  <c:v>0.25517199842541738</c:v>
                </c:pt>
                <c:pt idx="26">
                  <c:v>0.10637336395759692</c:v>
                </c:pt>
                <c:pt idx="27">
                  <c:v>6.8680414596516109E-2</c:v>
                </c:pt>
                <c:pt idx="28">
                  <c:v>5.6471974063323715E-2</c:v>
                </c:pt>
                <c:pt idx="29">
                  <c:v>4.9754569274250732E-2</c:v>
                </c:pt>
                <c:pt idx="30">
                  <c:v>3.8179739358350263E-2</c:v>
                </c:pt>
                <c:pt idx="31">
                  <c:v>3.0327243640987545E-2</c:v>
                </c:pt>
                <c:pt idx="32">
                  <c:v>2.522510277429716E-2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334016"/>
        <c:axId val="55579008"/>
      </c:barChart>
      <c:catAx>
        <c:axId val="57334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 algn="ctr" rtl="0">
                  <a:defRPr sz="1200"/>
                </a:pPr>
                <a:r>
                  <a:rPr lang="en-US" sz="1200"/>
                  <a:t>1/3 </a:t>
                </a:r>
                <a:r>
                  <a:rPr lang="ru-RU" sz="1200"/>
                  <a:t>-октавные полосы со среднегеометрическими частотами, Гц</a:t>
                </a:r>
              </a:p>
              <a:p>
                <a:pPr algn="ctr" rtl="0">
                  <a:defRPr sz="1200"/>
                </a:pPr>
                <a:endParaRPr lang="ru-RU" sz="1200"/>
              </a:p>
            </c:rich>
          </c:tx>
          <c:layout>
            <c:manualLayout>
              <c:xMode val="edge"/>
              <c:yMode val="edge"/>
              <c:x val="0.29096227697110183"/>
              <c:y val="0.88211111111111118"/>
            </c:manualLayout>
          </c:layout>
          <c:overlay val="0"/>
        </c:title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5579008"/>
        <c:crosses val="autoZero"/>
        <c:auto val="1"/>
        <c:lblAlgn val="ctr"/>
        <c:lblOffset val="100"/>
        <c:noMultiLvlLbl val="0"/>
      </c:catAx>
      <c:valAx>
        <c:axId val="55579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Виброскорость, мкм/с</a:t>
                </a:r>
              </a:p>
            </c:rich>
          </c:tx>
          <c:layout>
            <c:manualLayout>
              <c:xMode val="edge"/>
              <c:yMode val="edge"/>
              <c:x val="6.3992443324937089E-3"/>
              <c:y val="0.295959903381642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7334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293655914166961"/>
          <c:y val="0.51478888888888885"/>
          <c:w val="5.5814879538105516E-2"/>
          <c:h val="5.539565217391304E-2"/>
        </c:manualLayout>
      </c:layout>
      <c:overlay val="1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/>
            </a:pPr>
            <a:r>
              <a:rPr lang="ru-RU" sz="1800"/>
              <a:t>СКЗ виброперемещения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069269521410635E-2"/>
          <c:y val="0.18816908212560399"/>
          <c:w val="0.80637993282955533"/>
          <c:h val="0.6302393719806767"/>
        </c:manualLayout>
      </c:layout>
      <c:barChart>
        <c:barDir val="col"/>
        <c:grouping val="clustered"/>
        <c:varyColors val="0"/>
        <c:ser>
          <c:idx val="0"/>
          <c:order val="0"/>
          <c:tx>
            <c:v>d, нм</c:v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Данные!$C$9:$AI$9</c:f>
              <c:numCache>
                <c:formatCode>0.00</c:formatCode>
                <c:ptCount val="33"/>
                <c:pt idx="0">
                  <c:v>0.8</c:v>
                </c:pt>
                <c:pt idx="1">
                  <c:v>1</c:v>
                </c:pt>
                <c:pt idx="2">
                  <c:v>1.25</c:v>
                </c:pt>
                <c:pt idx="3">
                  <c:v>1.6</c:v>
                </c:pt>
                <c:pt idx="4">
                  <c:v>2</c:v>
                </c:pt>
                <c:pt idx="5">
                  <c:v>2.5</c:v>
                </c:pt>
                <c:pt idx="6">
                  <c:v>3.15</c:v>
                </c:pt>
                <c:pt idx="7">
                  <c:v>4</c:v>
                </c:pt>
                <c:pt idx="8">
                  <c:v>5</c:v>
                </c:pt>
                <c:pt idx="9">
                  <c:v>6.3</c:v>
                </c:pt>
                <c:pt idx="10">
                  <c:v>8</c:v>
                </c:pt>
                <c:pt idx="11">
                  <c:v>10</c:v>
                </c:pt>
                <c:pt idx="12">
                  <c:v>12.5</c:v>
                </c:pt>
                <c:pt idx="13">
                  <c:v>16</c:v>
                </c:pt>
                <c:pt idx="14">
                  <c:v>20</c:v>
                </c:pt>
                <c:pt idx="15">
                  <c:v>25</c:v>
                </c:pt>
                <c:pt idx="16">
                  <c:v>31.5</c:v>
                </c:pt>
                <c:pt idx="17">
                  <c:v>40</c:v>
                </c:pt>
                <c:pt idx="18">
                  <c:v>50</c:v>
                </c:pt>
                <c:pt idx="19">
                  <c:v>63</c:v>
                </c:pt>
                <c:pt idx="20">
                  <c:v>80</c:v>
                </c:pt>
                <c:pt idx="21">
                  <c:v>100</c:v>
                </c:pt>
                <c:pt idx="22">
                  <c:v>125</c:v>
                </c:pt>
                <c:pt idx="23">
                  <c:v>160</c:v>
                </c:pt>
                <c:pt idx="24" formatCode="General">
                  <c:v>200</c:v>
                </c:pt>
                <c:pt idx="25" formatCode="General">
                  <c:v>250</c:v>
                </c:pt>
                <c:pt idx="26" formatCode="General">
                  <c:v>315</c:v>
                </c:pt>
                <c:pt idx="27" formatCode="General">
                  <c:v>400</c:v>
                </c:pt>
                <c:pt idx="28" formatCode="General">
                  <c:v>500</c:v>
                </c:pt>
                <c:pt idx="29" formatCode="General">
                  <c:v>630</c:v>
                </c:pt>
                <c:pt idx="30" formatCode="General">
                  <c:v>800</c:v>
                </c:pt>
                <c:pt idx="31" formatCode="General">
                  <c:v>1000</c:v>
                </c:pt>
                <c:pt idx="32" formatCode="General">
                  <c:v>1250</c:v>
                </c:pt>
              </c:numCache>
            </c:numRef>
          </c:cat>
          <c:val>
            <c:numRef>
              <c:f>Данные!$C$18:$AI$18</c:f>
              <c:numCache>
                <c:formatCode>General</c:formatCode>
                <c:ptCount val="33"/>
                <c:pt idx="0">
                  <c:v>40.151587720245402</c:v>
                </c:pt>
                <c:pt idx="1">
                  <c:v>25.332020065007477</c:v>
                </c:pt>
                <c:pt idx="2">
                  <c:v>15.984015839766123</c:v>
                </c:pt>
                <c:pt idx="3">
                  <c:v>10.084718372967323</c:v>
                </c:pt>
                <c:pt idx="4">
                  <c:v>6.362832819498581</c:v>
                </c:pt>
                <c:pt idx="5">
                  <c:v>4.0147810542086573</c:v>
                </c:pt>
                <c:pt idx="6">
                  <c:v>2.5331456821075724</c:v>
                </c:pt>
                <c:pt idx="7">
                  <c:v>1.5983053166497778</c:v>
                </c:pt>
                <c:pt idx="8">
                  <c:v>1.008465661985039</c:v>
                </c:pt>
                <c:pt idx="9">
                  <c:v>0.63630047764421238</c:v>
                </c:pt>
                <c:pt idx="10">
                  <c:v>0.40148005488955535</c:v>
                </c:pt>
                <c:pt idx="11">
                  <c:v>0.25331791537962706</c:v>
                </c:pt>
                <c:pt idx="12">
                  <c:v>0.15983163528613734</c:v>
                </c:pt>
                <c:pt idx="13">
                  <c:v>0.10084808657119247</c:v>
                </c:pt>
                <c:pt idx="14">
                  <c:v>6.3630731500816773E-2</c:v>
                </c:pt>
                <c:pt idx="15">
                  <c:v>4.0148070111115174E-2</c:v>
                </c:pt>
                <c:pt idx="16">
                  <c:v>2.5331753726341194E-2</c:v>
                </c:pt>
                <c:pt idx="17">
                  <c:v>1.5983293339742757E-2</c:v>
                </c:pt>
                <c:pt idx="18">
                  <c:v>1.0084777283443805E-2</c:v>
                </c:pt>
                <c:pt idx="19">
                  <c:v>6.363065012992177E-3</c:v>
                </c:pt>
                <c:pt idx="20">
                  <c:v>4.0148205880888152E-3</c:v>
                </c:pt>
                <c:pt idx="21">
                  <c:v>2.5331791892767384E-3</c:v>
                </c:pt>
                <c:pt idx="22">
                  <c:v>1.5983290878449838E-3</c:v>
                </c:pt>
                <c:pt idx="23">
                  <c:v>1.0084770283900846E-3</c:v>
                </c:pt>
                <c:pt idx="24">
                  <c:v>6.3630601785362657E-4</c:v>
                </c:pt>
                <c:pt idx="25">
                  <c:v>4.0148196634934188E-4</c:v>
                </c:pt>
                <c:pt idx="26">
                  <c:v>2.5331784952615995E-4</c:v>
                </c:pt>
                <c:pt idx="27">
                  <c:v>1.5983276766098523E-4</c:v>
                </c:pt>
                <c:pt idx="28">
                  <c:v>1.0084768695399655E-4</c:v>
                </c:pt>
                <c:pt idx="29">
                  <c:v>6.3630589141084833E-5</c:v>
                </c:pt>
                <c:pt idx="30">
                  <c:v>4.0148185348244303E-5</c:v>
                </c:pt>
                <c:pt idx="31">
                  <c:v>2.5331790175352794E-5</c:v>
                </c:pt>
                <c:pt idx="32">
                  <c:v>1.598327935005816E-5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76"/>
        <c:axId val="55603968"/>
        <c:axId val="55605888"/>
      </c:barChart>
      <c:catAx>
        <c:axId val="55603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 algn="ctr" rtl="0">
                  <a:defRPr sz="1200"/>
                </a:pPr>
                <a:r>
                  <a:rPr lang="en-US" sz="1200"/>
                  <a:t>1/3 </a:t>
                </a:r>
                <a:r>
                  <a:rPr lang="ru-RU" sz="1200"/>
                  <a:t>-октавные полосы со среднегеометрическими частотами, Гц</a:t>
                </a:r>
              </a:p>
              <a:p>
                <a:pPr algn="ctr" rtl="0">
                  <a:defRPr sz="1200"/>
                </a:pPr>
                <a:endParaRPr lang="ru-RU" sz="1200"/>
              </a:p>
            </c:rich>
          </c:tx>
          <c:layout>
            <c:manualLayout>
              <c:xMode val="edge"/>
              <c:yMode val="edge"/>
              <c:x val="0.29096227697110183"/>
              <c:y val="0.88211111111111118"/>
            </c:manualLayout>
          </c:layout>
          <c:overlay val="0"/>
        </c:title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5605888"/>
        <c:crosses val="autoZero"/>
        <c:auto val="1"/>
        <c:lblAlgn val="ctr"/>
        <c:lblOffset val="100"/>
        <c:noMultiLvlLbl val="0"/>
      </c:catAx>
      <c:valAx>
        <c:axId val="55605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Виброперемещение, нм</a:t>
                </a:r>
              </a:p>
            </c:rich>
          </c:tx>
          <c:layout>
            <c:manualLayout>
              <c:xMode val="edge"/>
              <c:yMode val="edge"/>
              <c:x val="6.3992443324937089E-3"/>
              <c:y val="0.295959903381642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560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835490244225405"/>
          <c:y val="0.50865362318840579"/>
          <c:w val="4.1290009957424802E-2"/>
          <c:h val="5.539565217391304E-2"/>
        </c:manualLayout>
      </c:layout>
      <c:overlay val="1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/>
            </a:pPr>
            <a:r>
              <a:rPr lang="ru-RU" sz="1800"/>
              <a:t>Пиковые значения виброскорости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069269521410635E-2"/>
          <c:y val="0.18816908212560399"/>
          <c:w val="0.80637993282955533"/>
          <c:h val="0.6302393719806767"/>
        </c:manualLayout>
      </c:layout>
      <c:barChart>
        <c:barDir val="col"/>
        <c:grouping val="clustered"/>
        <c:varyColors val="0"/>
        <c:ser>
          <c:idx val="0"/>
          <c:order val="0"/>
          <c:tx>
            <c:v>v, мкм/c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Данные!$C$9:$AI$9</c:f>
              <c:numCache>
                <c:formatCode>0.00</c:formatCode>
                <c:ptCount val="33"/>
                <c:pt idx="0">
                  <c:v>0.8</c:v>
                </c:pt>
                <c:pt idx="1">
                  <c:v>1</c:v>
                </c:pt>
                <c:pt idx="2">
                  <c:v>1.25</c:v>
                </c:pt>
                <c:pt idx="3">
                  <c:v>1.6</c:v>
                </c:pt>
                <c:pt idx="4">
                  <c:v>2</c:v>
                </c:pt>
                <c:pt idx="5">
                  <c:v>2.5</c:v>
                </c:pt>
                <c:pt idx="6">
                  <c:v>3.15</c:v>
                </c:pt>
                <c:pt idx="7">
                  <c:v>4</c:v>
                </c:pt>
                <c:pt idx="8">
                  <c:v>5</c:v>
                </c:pt>
                <c:pt idx="9">
                  <c:v>6.3</c:v>
                </c:pt>
                <c:pt idx="10">
                  <c:v>8</c:v>
                </c:pt>
                <c:pt idx="11">
                  <c:v>10</c:v>
                </c:pt>
                <c:pt idx="12">
                  <c:v>12.5</c:v>
                </c:pt>
                <c:pt idx="13">
                  <c:v>16</c:v>
                </c:pt>
                <c:pt idx="14">
                  <c:v>20</c:v>
                </c:pt>
                <c:pt idx="15">
                  <c:v>25</c:v>
                </c:pt>
                <c:pt idx="16">
                  <c:v>31.5</c:v>
                </c:pt>
                <c:pt idx="17">
                  <c:v>40</c:v>
                </c:pt>
                <c:pt idx="18">
                  <c:v>50</c:v>
                </c:pt>
                <c:pt idx="19">
                  <c:v>63</c:v>
                </c:pt>
                <c:pt idx="20">
                  <c:v>80</c:v>
                </c:pt>
                <c:pt idx="21">
                  <c:v>100</c:v>
                </c:pt>
                <c:pt idx="22">
                  <c:v>125</c:v>
                </c:pt>
                <c:pt idx="23">
                  <c:v>160</c:v>
                </c:pt>
                <c:pt idx="24" formatCode="General">
                  <c:v>200</c:v>
                </c:pt>
                <c:pt idx="25" formatCode="General">
                  <c:v>250</c:v>
                </c:pt>
                <c:pt idx="26" formatCode="General">
                  <c:v>315</c:v>
                </c:pt>
                <c:pt idx="27" formatCode="General">
                  <c:v>400</c:v>
                </c:pt>
                <c:pt idx="28" formatCode="General">
                  <c:v>500</c:v>
                </c:pt>
                <c:pt idx="29" formatCode="General">
                  <c:v>630</c:v>
                </c:pt>
                <c:pt idx="30" formatCode="General">
                  <c:v>800</c:v>
                </c:pt>
                <c:pt idx="31" formatCode="General">
                  <c:v>1000</c:v>
                </c:pt>
                <c:pt idx="32" formatCode="General">
                  <c:v>1250</c:v>
                </c:pt>
              </c:numCache>
            </c:numRef>
          </c:cat>
          <c:val>
            <c:numRef>
              <c:f>Данные!$C$13:$AI$13</c:f>
              <c:numCache>
                <c:formatCode>General</c:formatCode>
                <c:ptCount val="33"/>
                <c:pt idx="0">
                  <c:v>168.79647601586819</c:v>
                </c:pt>
                <c:pt idx="1">
                  <c:v>111.51876162923325</c:v>
                </c:pt>
                <c:pt idx="2">
                  <c:v>70.365002036370498</c:v>
                </c:pt>
                <c:pt idx="3">
                  <c:v>45.95640760518824</c:v>
                </c:pt>
                <c:pt idx="4">
                  <c:v>29.331868922386438</c:v>
                </c:pt>
                <c:pt idx="5">
                  <c:v>19.157798107895339</c:v>
                </c:pt>
                <c:pt idx="6">
                  <c:v>11.949366182192204</c:v>
                </c:pt>
                <c:pt idx="7">
                  <c:v>1.0407462422584246</c:v>
                </c:pt>
                <c:pt idx="8">
                  <c:v>0.817232333444049</c:v>
                </c:pt>
                <c:pt idx="9">
                  <c:v>0.68761621636280679</c:v>
                </c:pt>
                <c:pt idx="10">
                  <c:v>0.695579818557999</c:v>
                </c:pt>
                <c:pt idx="11">
                  <c:v>0.70363581697300637</c:v>
                </c:pt>
                <c:pt idx="12">
                  <c:v>0.78948949442437333</c:v>
                </c:pt>
                <c:pt idx="13">
                  <c:v>0.91695666784040342</c:v>
                </c:pt>
                <c:pt idx="14">
                  <c:v>0.78045603281376896</c:v>
                </c:pt>
                <c:pt idx="15">
                  <c:v>0.77152023528253832</c:v>
                </c:pt>
                <c:pt idx="16">
                  <c:v>0.54619486994161159</c:v>
                </c:pt>
                <c:pt idx="17">
                  <c:v>0.49243410557327433</c:v>
                </c:pt>
                <c:pt idx="18">
                  <c:v>0.7367974948400039</c:v>
                </c:pt>
                <c:pt idx="19">
                  <c:v>0.16306027680303647</c:v>
                </c:pt>
                <c:pt idx="20">
                  <c:v>0.15043471460393457</c:v>
                </c:pt>
                <c:pt idx="21">
                  <c:v>0.87568505558860221</c:v>
                </c:pt>
                <c:pt idx="22">
                  <c:v>1.0898032034641916</c:v>
                </c:pt>
                <c:pt idx="23">
                  <c:v>0.67974808202052928</c:v>
                </c:pt>
                <c:pt idx="24">
                  <c:v>0.36504634686303256</c:v>
                </c:pt>
                <c:pt idx="25">
                  <c:v>0.36086770091107134</c:v>
                </c:pt>
                <c:pt idx="26">
                  <c:v>0.15043465398408293</c:v>
                </c:pt>
                <c:pt idx="27">
                  <c:v>9.7128773791800169E-2</c:v>
                </c:pt>
                <c:pt idx="28">
                  <c:v>7.9863431614334068E-2</c:v>
                </c:pt>
                <c:pt idx="29">
                  <c:v>7.0363586657677071E-2</c:v>
                </c:pt>
                <c:pt idx="30">
                  <c:v>5.3994305208448799E-2</c:v>
                </c:pt>
                <c:pt idx="31">
                  <c:v>4.2889199266477794E-2</c:v>
                </c:pt>
                <c:pt idx="32">
                  <c:v>3.5673682455666232E-2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626752"/>
        <c:axId val="55698560"/>
      </c:barChart>
      <c:catAx>
        <c:axId val="55626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 algn="ctr" rtl="0">
                  <a:defRPr sz="1200"/>
                </a:pPr>
                <a:r>
                  <a:rPr lang="en-US" sz="1200"/>
                  <a:t>1/3 </a:t>
                </a:r>
                <a:r>
                  <a:rPr lang="ru-RU" sz="1200"/>
                  <a:t>-октавные полосы со среднегеометрическими частотами, Гц</a:t>
                </a:r>
              </a:p>
              <a:p>
                <a:pPr algn="ctr" rtl="0">
                  <a:defRPr sz="1200"/>
                </a:pPr>
                <a:endParaRPr lang="ru-RU" sz="1200"/>
              </a:p>
            </c:rich>
          </c:tx>
          <c:layout>
            <c:manualLayout>
              <c:xMode val="edge"/>
              <c:yMode val="edge"/>
              <c:x val="0.29096227697110183"/>
              <c:y val="0.88211111111111118"/>
            </c:manualLayout>
          </c:layout>
          <c:overlay val="0"/>
        </c:title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5698560"/>
        <c:crosses val="autoZero"/>
        <c:auto val="1"/>
        <c:lblAlgn val="ctr"/>
        <c:lblOffset val="100"/>
        <c:noMultiLvlLbl val="0"/>
      </c:catAx>
      <c:valAx>
        <c:axId val="55698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Виброскорость, мкм/с</a:t>
                </a:r>
              </a:p>
            </c:rich>
          </c:tx>
          <c:layout>
            <c:manualLayout>
              <c:xMode val="edge"/>
              <c:yMode val="edge"/>
              <c:x val="6.3992443324937089E-3"/>
              <c:y val="0.295959903381642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5562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293655914166961"/>
          <c:y val="0.51478888888888885"/>
          <c:w val="5.5814879538105516E-2"/>
          <c:h val="5.539565217391304E-2"/>
        </c:manualLayout>
      </c:layout>
      <c:overlay val="1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/>
            </a:pPr>
            <a:r>
              <a:rPr lang="ru-RU" sz="1800"/>
              <a:t>Пиковые значения виброперемещения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069269521410635E-2"/>
          <c:y val="0.18816908212560399"/>
          <c:w val="0.80637993282955533"/>
          <c:h val="0.6302393719806767"/>
        </c:manualLayout>
      </c:layout>
      <c:barChart>
        <c:barDir val="col"/>
        <c:grouping val="clustered"/>
        <c:varyColors val="0"/>
        <c:ser>
          <c:idx val="0"/>
          <c:order val="0"/>
          <c:tx>
            <c:v>d, нм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Данные!$C$9:$Z$9</c:f>
              <c:numCache>
                <c:formatCode>0.00</c:formatCode>
                <c:ptCount val="24"/>
                <c:pt idx="0">
                  <c:v>0.8</c:v>
                </c:pt>
                <c:pt idx="1">
                  <c:v>1</c:v>
                </c:pt>
                <c:pt idx="2">
                  <c:v>1.25</c:v>
                </c:pt>
                <c:pt idx="3">
                  <c:v>1.6</c:v>
                </c:pt>
                <c:pt idx="4">
                  <c:v>2</c:v>
                </c:pt>
                <c:pt idx="5">
                  <c:v>2.5</c:v>
                </c:pt>
                <c:pt idx="6">
                  <c:v>3.15</c:v>
                </c:pt>
                <c:pt idx="7">
                  <c:v>4</c:v>
                </c:pt>
                <c:pt idx="8">
                  <c:v>5</c:v>
                </c:pt>
                <c:pt idx="9">
                  <c:v>6.3</c:v>
                </c:pt>
                <c:pt idx="10">
                  <c:v>8</c:v>
                </c:pt>
                <c:pt idx="11">
                  <c:v>10</c:v>
                </c:pt>
                <c:pt idx="12">
                  <c:v>12.5</c:v>
                </c:pt>
                <c:pt idx="13">
                  <c:v>16</c:v>
                </c:pt>
                <c:pt idx="14">
                  <c:v>20</c:v>
                </c:pt>
                <c:pt idx="15">
                  <c:v>25</c:v>
                </c:pt>
                <c:pt idx="16">
                  <c:v>31.5</c:v>
                </c:pt>
                <c:pt idx="17">
                  <c:v>40</c:v>
                </c:pt>
                <c:pt idx="18">
                  <c:v>50</c:v>
                </c:pt>
                <c:pt idx="19">
                  <c:v>63</c:v>
                </c:pt>
                <c:pt idx="20">
                  <c:v>80</c:v>
                </c:pt>
                <c:pt idx="21">
                  <c:v>100</c:v>
                </c:pt>
                <c:pt idx="22">
                  <c:v>125</c:v>
                </c:pt>
                <c:pt idx="23">
                  <c:v>160</c:v>
                </c:pt>
              </c:numCache>
            </c:numRef>
          </c:cat>
          <c:val>
            <c:numRef>
              <c:f>Данные!$C$19:$AI$19</c:f>
              <c:numCache>
                <c:formatCode>General</c:formatCode>
                <c:ptCount val="33"/>
                <c:pt idx="0">
                  <c:v>56.782919904784073</c:v>
                </c:pt>
                <c:pt idx="1">
                  <c:v>35.824886338240951</c:v>
                </c:pt>
                <c:pt idx="2">
                  <c:v>22.604811981783627</c:v>
                </c:pt>
                <c:pt idx="3">
                  <c:v>14.261945495763522</c:v>
                </c:pt>
                <c:pt idx="4">
                  <c:v>8.9984044684475339</c:v>
                </c:pt>
                <c:pt idx="5">
                  <c:v>5.6777578168204359</c:v>
                </c:pt>
                <c:pt idx="6">
                  <c:v>3.582408979103374</c:v>
                </c:pt>
                <c:pt idx="7">
                  <c:v>2.26034505561914</c:v>
                </c:pt>
                <c:pt idx="8">
                  <c:v>1.4261858163668035</c:v>
                </c:pt>
                <c:pt idx="9">
                  <c:v>0.89986476522892356</c:v>
                </c:pt>
                <c:pt idx="10">
                  <c:v>0.56777853864710381</c:v>
                </c:pt>
                <c:pt idx="11">
                  <c:v>0.35824563152194866</c:v>
                </c:pt>
                <c:pt idx="12">
                  <c:v>0.22603606631792558</c:v>
                </c:pt>
                <c:pt idx="13">
                  <c:v>0.14262073176835641</c:v>
                </c:pt>
                <c:pt idx="14">
                  <c:v>8.9987443472176007E-2</c:v>
                </c:pt>
                <c:pt idx="15">
                  <c:v>5.6777945254244976E-2</c:v>
                </c:pt>
                <c:pt idx="16">
                  <c:v>3.582450967848691E-2</c:v>
                </c:pt>
                <c:pt idx="17">
                  <c:v>2.260379021245177E-2</c:v>
                </c:pt>
                <c:pt idx="18">
                  <c:v>1.4262028807758328E-2</c:v>
                </c:pt>
                <c:pt idx="19">
                  <c:v>8.9987328396352716E-3</c:v>
                </c:pt>
                <c:pt idx="20">
                  <c:v>5.6778137261699283E-3</c:v>
                </c:pt>
                <c:pt idx="21">
                  <c:v>3.5824563653964452E-3</c:v>
                </c:pt>
                <c:pt idx="22">
                  <c:v>2.2603786731657943E-3</c:v>
                </c:pt>
                <c:pt idx="23">
                  <c:v>1.4262018908909745E-3</c:v>
                </c:pt>
                <c:pt idx="24">
                  <c:v>8.9987260026821547E-4</c:v>
                </c:pt>
                <c:pt idx="25">
                  <c:v>5.6778124185945787E-4</c:v>
                </c:pt>
                <c:pt idx="26">
                  <c:v>3.5824553839108235E-4</c:v>
                </c:pt>
                <c:pt idx="27">
                  <c:v>2.2603766773779315E-4</c:v>
                </c:pt>
                <c:pt idx="28">
                  <c:v>1.4262016662429817E-4</c:v>
                </c:pt>
                <c:pt idx="29">
                  <c:v>8.9987242145112369E-5</c:v>
                </c:pt>
                <c:pt idx="30">
                  <c:v>5.6778108224155878E-5</c:v>
                </c:pt>
                <c:pt idx="31">
                  <c:v>3.5824561225173446E-5</c:v>
                </c:pt>
                <c:pt idx="32">
                  <c:v>2.2603770428050078E-5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76"/>
        <c:axId val="84149760"/>
        <c:axId val="84151680"/>
      </c:barChart>
      <c:catAx>
        <c:axId val="841497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 algn="ctr" rtl="0">
                  <a:defRPr sz="1200"/>
                </a:pPr>
                <a:r>
                  <a:rPr lang="en-US" sz="1200"/>
                  <a:t>1/3 </a:t>
                </a:r>
                <a:r>
                  <a:rPr lang="ru-RU" sz="1200"/>
                  <a:t>-октавные полосы со среднегеометрическими частотами, Гц</a:t>
                </a:r>
              </a:p>
              <a:p>
                <a:pPr algn="ctr" rtl="0">
                  <a:defRPr sz="1200"/>
                </a:pPr>
                <a:endParaRPr lang="ru-RU" sz="1200"/>
              </a:p>
            </c:rich>
          </c:tx>
          <c:layout>
            <c:manualLayout>
              <c:xMode val="edge"/>
              <c:yMode val="edge"/>
              <c:x val="0.29096227697110183"/>
              <c:y val="0.88211111111111118"/>
            </c:manualLayout>
          </c:layout>
          <c:overlay val="0"/>
        </c:title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84151680"/>
        <c:crosses val="autoZero"/>
        <c:auto val="1"/>
        <c:lblAlgn val="ctr"/>
        <c:lblOffset val="100"/>
        <c:noMultiLvlLbl val="0"/>
      </c:catAx>
      <c:valAx>
        <c:axId val="84151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Виброперемещение, нм</a:t>
                </a:r>
              </a:p>
            </c:rich>
          </c:tx>
          <c:layout>
            <c:manualLayout>
              <c:xMode val="edge"/>
              <c:yMode val="edge"/>
              <c:x val="2.1576810561467142E-2"/>
              <c:y val="0.3174333333333333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ru-RU"/>
          </a:p>
        </c:txPr>
        <c:crossAx val="84149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835490244225405"/>
          <c:y val="0.50865362318840579"/>
          <c:w val="4.1290009957424802E-2"/>
          <c:h val="5.539565217391304E-2"/>
        </c:manualLayout>
      </c:layout>
      <c:overlay val="1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690561</xdr:colOff>
      <xdr:row>21</xdr:row>
      <xdr:rowOff>47625</xdr:rowOff>
    </xdr:from>
    <xdr:to>
      <xdr:col>13</xdr:col>
      <xdr:colOff>597561</xdr:colOff>
      <xdr:row>42</xdr:row>
      <xdr:rowOff>187125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690562</xdr:colOff>
      <xdr:row>43</xdr:row>
      <xdr:rowOff>166687</xdr:rowOff>
    </xdr:from>
    <xdr:to>
      <xdr:col>13</xdr:col>
      <xdr:colOff>597562</xdr:colOff>
      <xdr:row>65</xdr:row>
      <xdr:rowOff>115687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20</xdr:row>
      <xdr:rowOff>225136</xdr:rowOff>
    </xdr:from>
    <xdr:to>
      <xdr:col>35</xdr:col>
      <xdr:colOff>407063</xdr:colOff>
      <xdr:row>42</xdr:row>
      <xdr:rowOff>104863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35</xdr:col>
      <xdr:colOff>407063</xdr:colOff>
      <xdr:row>65</xdr:row>
      <xdr:rowOff>139500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K20"/>
  <sheetViews>
    <sheetView tabSelected="1" zoomScale="55" zoomScaleNormal="55" workbookViewId="0">
      <pane ySplit="2" topLeftCell="A3" activePane="bottomLeft" state="frozen"/>
      <selection pane="bottomLeft" activeCell="A21" sqref="A21"/>
    </sheetView>
  </sheetViews>
  <sheetFormatPr defaultRowHeight="21" x14ac:dyDescent="0.35"/>
  <cols>
    <col min="1" max="1" width="90.140625" style="2" customWidth="1"/>
    <col min="2" max="2" width="31.42578125" style="2" customWidth="1"/>
    <col min="3" max="4" width="12.42578125" style="2" customWidth="1"/>
    <col min="5" max="9" width="9.140625" style="2" customWidth="1"/>
    <col min="10" max="23" width="9.28515625" style="2" bestFit="1" customWidth="1"/>
    <col min="24" max="24" width="12.28515625" style="2" customWidth="1"/>
    <col min="25" max="25" width="12.5703125" style="2" customWidth="1"/>
    <col min="26" max="26" width="13" style="2" customWidth="1"/>
    <col min="27" max="27" width="13.140625" style="2" customWidth="1"/>
    <col min="28" max="28" width="13" style="2" customWidth="1"/>
    <col min="29" max="29" width="14.7109375" style="2" customWidth="1"/>
    <col min="30" max="30" width="11.42578125" style="2" customWidth="1"/>
    <col min="31" max="31" width="14" style="2" customWidth="1"/>
    <col min="32" max="32" width="13.85546875" style="2" customWidth="1"/>
    <col min="33" max="33" width="12.7109375" style="2" customWidth="1"/>
    <col min="34" max="34" width="13.7109375" style="2" customWidth="1"/>
    <col min="35" max="35" width="13.5703125" style="2" customWidth="1"/>
    <col min="36" max="16384" width="9.140625" style="2"/>
  </cols>
  <sheetData>
    <row r="2" spans="1:37" x14ac:dyDescent="0.35">
      <c r="A2" s="1"/>
      <c r="C2" s="3"/>
      <c r="D2" s="3"/>
      <c r="E2" s="3"/>
      <c r="F2" s="3"/>
      <c r="G2" s="3"/>
      <c r="H2" s="3"/>
      <c r="I2" s="3"/>
      <c r="J2" s="3" t="s">
        <v>0</v>
      </c>
      <c r="K2" s="3"/>
      <c r="L2" s="3"/>
      <c r="M2" s="3"/>
      <c r="N2" s="3"/>
      <c r="O2" s="3"/>
    </row>
    <row r="3" spans="1:37" ht="25.5" customHeight="1" x14ac:dyDescent="0.35">
      <c r="A3" s="14" t="s">
        <v>20</v>
      </c>
      <c r="B3" s="8" t="s">
        <v>22</v>
      </c>
      <c r="C3" s="9">
        <v>0.8</v>
      </c>
      <c r="D3" s="9">
        <v>1</v>
      </c>
      <c r="E3" s="9">
        <v>1.25</v>
      </c>
      <c r="F3" s="9">
        <v>1.6</v>
      </c>
      <c r="G3" s="9">
        <v>2</v>
      </c>
      <c r="H3" s="9">
        <v>2.5</v>
      </c>
      <c r="I3" s="9">
        <v>3.15</v>
      </c>
      <c r="J3" s="9">
        <v>4</v>
      </c>
      <c r="K3" s="9">
        <v>5</v>
      </c>
      <c r="L3" s="9">
        <v>6.3</v>
      </c>
      <c r="M3" s="9">
        <v>8</v>
      </c>
      <c r="N3" s="9">
        <v>10</v>
      </c>
      <c r="O3" s="9">
        <v>12.5</v>
      </c>
      <c r="P3" s="9">
        <v>16</v>
      </c>
      <c r="Q3" s="9">
        <v>20</v>
      </c>
      <c r="R3" s="9">
        <v>25</v>
      </c>
      <c r="S3" s="9">
        <v>31.5</v>
      </c>
      <c r="T3" s="9">
        <v>40</v>
      </c>
      <c r="U3" s="9">
        <v>50</v>
      </c>
      <c r="V3" s="9">
        <v>63</v>
      </c>
      <c r="W3" s="9">
        <v>80</v>
      </c>
      <c r="X3" s="10">
        <v>100</v>
      </c>
      <c r="Y3" s="10">
        <v>125</v>
      </c>
      <c r="Z3" s="10">
        <v>160</v>
      </c>
      <c r="AA3" s="10">
        <v>200</v>
      </c>
      <c r="AB3" s="10">
        <v>250</v>
      </c>
      <c r="AC3" s="10">
        <v>315</v>
      </c>
      <c r="AD3" s="10">
        <v>400</v>
      </c>
      <c r="AE3" s="10">
        <v>500</v>
      </c>
      <c r="AF3" s="10">
        <v>630</v>
      </c>
      <c r="AG3" s="10">
        <v>800</v>
      </c>
      <c r="AH3" s="10">
        <v>1000</v>
      </c>
      <c r="AI3" s="10">
        <v>1250</v>
      </c>
      <c r="AJ3" s="4"/>
      <c r="AK3" s="4"/>
    </row>
    <row r="4" spans="1:37" ht="25.5" customHeight="1" x14ac:dyDescent="0.35">
      <c r="A4" s="14" t="s">
        <v>21</v>
      </c>
      <c r="B4" s="8" t="s">
        <v>22</v>
      </c>
      <c r="C4" s="9">
        <v>0.79430000000000001</v>
      </c>
      <c r="D4" s="9">
        <v>1</v>
      </c>
      <c r="E4" s="9">
        <v>1.2588999999999999</v>
      </c>
      <c r="F4" s="9">
        <v>1.5849</v>
      </c>
      <c r="G4" s="9">
        <v>1.9953000000000001</v>
      </c>
      <c r="H4" s="9">
        <v>2.5118999999999998</v>
      </c>
      <c r="I4" s="9">
        <v>3.1623000000000001</v>
      </c>
      <c r="J4" s="9">
        <v>3.9811000000000001</v>
      </c>
      <c r="K4" s="9">
        <v>5.0118999999999998</v>
      </c>
      <c r="L4" s="9">
        <v>6.3095999999999997</v>
      </c>
      <c r="M4" s="9">
        <v>7.9432999999999998</v>
      </c>
      <c r="N4" s="9">
        <v>10</v>
      </c>
      <c r="O4" s="9">
        <v>12.5893</v>
      </c>
      <c r="P4" s="9">
        <v>15.8489</v>
      </c>
      <c r="Q4" s="9">
        <v>19.9526</v>
      </c>
      <c r="R4" s="9">
        <v>25.1189</v>
      </c>
      <c r="S4" s="9">
        <v>31.622800000000002</v>
      </c>
      <c r="T4" s="9">
        <v>39.810699999999997</v>
      </c>
      <c r="U4" s="9">
        <v>50.118699999999997</v>
      </c>
      <c r="V4" s="9">
        <v>63.095700000000001</v>
      </c>
      <c r="W4" s="9">
        <v>79.4328</v>
      </c>
      <c r="X4" s="9">
        <v>100</v>
      </c>
      <c r="Y4" s="9">
        <v>125.8925</v>
      </c>
      <c r="Z4" s="9">
        <v>158.48929999999999</v>
      </c>
      <c r="AA4" s="9">
        <v>199.52619999999999</v>
      </c>
      <c r="AB4" s="9">
        <v>251.18860000000001</v>
      </c>
      <c r="AC4" s="9">
        <v>316.2278</v>
      </c>
      <c r="AD4" s="9">
        <v>398.10719999999998</v>
      </c>
      <c r="AE4" s="9">
        <v>501.18720000000002</v>
      </c>
      <c r="AF4" s="9">
        <v>630.95730000000003</v>
      </c>
      <c r="AG4" s="9">
        <v>794.32820000000004</v>
      </c>
      <c r="AH4" s="9">
        <v>1000</v>
      </c>
      <c r="AI4" s="9">
        <v>1258.9254000000001</v>
      </c>
      <c r="AJ4" s="4"/>
      <c r="AK4" s="4"/>
    </row>
    <row r="5" spans="1:37" ht="23.25" x14ac:dyDescent="0.35">
      <c r="A5" s="14" t="s">
        <v>1</v>
      </c>
      <c r="B5" s="8" t="s">
        <v>2</v>
      </c>
      <c r="C5" s="11">
        <v>55.5</v>
      </c>
      <c r="D5" s="11">
        <v>53.9</v>
      </c>
      <c r="E5" s="11">
        <v>51.9</v>
      </c>
      <c r="F5" s="11">
        <v>50.2</v>
      </c>
      <c r="G5" s="11">
        <v>48.3</v>
      </c>
      <c r="H5" s="11">
        <v>46.6</v>
      </c>
      <c r="I5" s="11">
        <v>44.5</v>
      </c>
      <c r="J5" s="11">
        <v>25.3</v>
      </c>
      <c r="K5" s="11">
        <v>25.2</v>
      </c>
      <c r="L5" s="11">
        <v>25.7</v>
      </c>
      <c r="M5" s="11">
        <v>27.8</v>
      </c>
      <c r="N5" s="11">
        <v>29.9</v>
      </c>
      <c r="O5" s="11">
        <v>32.9</v>
      </c>
      <c r="P5" s="11">
        <v>36.200000000000003</v>
      </c>
      <c r="Q5" s="11">
        <v>36.799999999999997</v>
      </c>
      <c r="R5" s="11">
        <v>38.700000000000003</v>
      </c>
      <c r="S5" s="11">
        <v>37.700000000000003</v>
      </c>
      <c r="T5" s="11">
        <v>38.799999999999997</v>
      </c>
      <c r="U5" s="11">
        <v>44.3</v>
      </c>
      <c r="V5" s="11">
        <v>33.200000000000003</v>
      </c>
      <c r="W5" s="11">
        <v>34.5</v>
      </c>
      <c r="X5" s="11">
        <v>51.8</v>
      </c>
      <c r="Y5" s="11">
        <v>55.7</v>
      </c>
      <c r="Z5" s="11">
        <v>53.6</v>
      </c>
      <c r="AA5" s="11">
        <v>50.2</v>
      </c>
      <c r="AB5" s="11">
        <v>52.1</v>
      </c>
      <c r="AC5" s="11">
        <v>46.5</v>
      </c>
      <c r="AD5" s="11">
        <v>44.7</v>
      </c>
      <c r="AE5" s="11">
        <v>45</v>
      </c>
      <c r="AF5" s="11">
        <v>45.9</v>
      </c>
      <c r="AG5" s="11">
        <v>45.6</v>
      </c>
      <c r="AH5" s="11">
        <v>45.6</v>
      </c>
      <c r="AI5" s="11">
        <v>46</v>
      </c>
    </row>
    <row r="6" spans="1:37" ht="23.25" x14ac:dyDescent="0.35">
      <c r="A6" s="14" t="s">
        <v>3</v>
      </c>
      <c r="B6" s="8" t="s">
        <v>4</v>
      </c>
      <c r="C6" s="7">
        <f>10^(C5/20)*10^(-6)</f>
        <v>5.9566214352901057E-4</v>
      </c>
      <c r="D6" s="7">
        <f t="shared" ref="D6:AI6" si="0">10^(D5/20)*10^(-6)</f>
        <v>4.9545019080479019E-4</v>
      </c>
      <c r="E6" s="7">
        <f t="shared" si="0"/>
        <v>3.9355007545577747E-4</v>
      </c>
      <c r="F6" s="7">
        <f t="shared" si="0"/>
        <v>3.2359365692962854E-4</v>
      </c>
      <c r="G6" s="7">
        <f t="shared" si="0"/>
        <v>2.6001595631652743E-4</v>
      </c>
      <c r="H6" s="7">
        <f t="shared" si="0"/>
        <v>2.1379620895022337E-4</v>
      </c>
      <c r="I6" s="7">
        <f t="shared" si="0"/>
        <v>1.6788040181225618E-4</v>
      </c>
      <c r="J6" s="7">
        <f t="shared" si="0"/>
        <v>1.8407720014689565E-5</v>
      </c>
      <c r="K6" s="7">
        <f t="shared" si="0"/>
        <v>1.8197008586099841E-5</v>
      </c>
      <c r="L6" s="7">
        <f t="shared" si="0"/>
        <v>1.9275249131909361E-5</v>
      </c>
      <c r="M6" s="7">
        <f t="shared" si="0"/>
        <v>2.4547089156850316E-5</v>
      </c>
      <c r="N6" s="7">
        <f t="shared" si="0"/>
        <v>3.1260793671239545E-5</v>
      </c>
      <c r="O6" s="7">
        <f t="shared" si="0"/>
        <v>4.4157044735331261E-5</v>
      </c>
      <c r="P6" s="7">
        <f t="shared" si="0"/>
        <v>6.4565422903465586E-5</v>
      </c>
      <c r="Q6" s="7">
        <f t="shared" si="0"/>
        <v>6.9183097091893653E-5</v>
      </c>
      <c r="R6" s="7">
        <f t="shared" si="0"/>
        <v>8.6099375218460079E-5</v>
      </c>
      <c r="S6" s="7">
        <f t="shared" si="0"/>
        <v>7.6736148936181942E-5</v>
      </c>
      <c r="T6" s="7">
        <f t="shared" si="0"/>
        <v>8.7096358995608069E-5</v>
      </c>
      <c r="U6" s="7">
        <f t="shared" si="0"/>
        <v>1.6405897731995394E-4</v>
      </c>
      <c r="V6" s="7">
        <f t="shared" si="0"/>
        <v>4.570881896148753E-5</v>
      </c>
      <c r="W6" s="7">
        <f t="shared" si="0"/>
        <v>5.3088444423098851E-5</v>
      </c>
      <c r="X6" s="7">
        <f t="shared" si="0"/>
        <v>3.8904514499428061E-4</v>
      </c>
      <c r="Y6" s="7">
        <f t="shared" si="0"/>
        <v>6.0953689724016979E-4</v>
      </c>
      <c r="Z6" s="7">
        <f t="shared" si="0"/>
        <v>4.7863009232263886E-4</v>
      </c>
      <c r="AA6" s="7">
        <f t="shared" si="0"/>
        <v>3.2359365692962854E-4</v>
      </c>
      <c r="AB6" s="7">
        <f t="shared" si="0"/>
        <v>4.0271703432545944E-4</v>
      </c>
      <c r="AC6" s="7">
        <f t="shared" si="0"/>
        <v>2.1134890398366484E-4</v>
      </c>
      <c r="AD6" s="7">
        <f t="shared" si="0"/>
        <v>1.7179083871575893E-4</v>
      </c>
      <c r="AE6" s="7">
        <f t="shared" si="0"/>
        <v>1.7782794100389241E-4</v>
      </c>
      <c r="AF6" s="7">
        <f t="shared" si="0"/>
        <v>1.9724227361148544E-4</v>
      </c>
      <c r="AG6" s="7">
        <f t="shared" si="0"/>
        <v>1.9054607179632498E-4</v>
      </c>
      <c r="AH6" s="7">
        <f t="shared" si="0"/>
        <v>1.9054607179632498E-4</v>
      </c>
      <c r="AI6" s="7">
        <f t="shared" si="0"/>
        <v>1.9952623149688801E-4</v>
      </c>
    </row>
    <row r="7" spans="1:37" ht="26.25" x14ac:dyDescent="0.45">
      <c r="A7" s="14" t="s">
        <v>17</v>
      </c>
      <c r="B7" s="8" t="s">
        <v>23</v>
      </c>
      <c r="C7" s="7">
        <f>C6*SQRT(2)</f>
        <v>8.4239348197095597E-4</v>
      </c>
      <c r="D7" s="7">
        <f t="shared" ref="D7:AI7" si="1">D6*SQRT(2)</f>
        <v>7.0067237931647206E-4</v>
      </c>
      <c r="E7" s="7">
        <f t="shared" si="1"/>
        <v>5.5656385418251545E-4</v>
      </c>
      <c r="F7" s="7">
        <f t="shared" si="1"/>
        <v>4.5763053832778718E-4</v>
      </c>
      <c r="G7" s="7">
        <f t="shared" si="1"/>
        <v>3.6771809185624332E-4</v>
      </c>
      <c r="H7" s="7">
        <f t="shared" si="1"/>
        <v>3.0235349828135801E-4</v>
      </c>
      <c r="I7" s="7">
        <f t="shared" si="1"/>
        <v>2.3741874109953743E-4</v>
      </c>
      <c r="J7" s="7">
        <f t="shared" si="1"/>
        <v>2.6032447297140652E-5</v>
      </c>
      <c r="K7" s="7">
        <f t="shared" si="1"/>
        <v>2.5734456337082056E-5</v>
      </c>
      <c r="L7" s="7">
        <f t="shared" si="1"/>
        <v>2.7259318740466449E-5</v>
      </c>
      <c r="M7" s="7">
        <f t="shared" si="1"/>
        <v>3.4714826402399264E-5</v>
      </c>
      <c r="N7" s="7">
        <f t="shared" si="1"/>
        <v>4.4209438380413984E-5</v>
      </c>
      <c r="O7" s="7">
        <f t="shared" si="1"/>
        <v>6.2447491539020946E-5</v>
      </c>
      <c r="P7" s="7">
        <f t="shared" si="1"/>
        <v>9.13092967304355E-5</v>
      </c>
      <c r="Q7" s="7">
        <f t="shared" si="1"/>
        <v>9.7839674194330636E-5</v>
      </c>
      <c r="R7" s="7">
        <f t="shared" si="1"/>
        <v>1.2176290414579621E-4</v>
      </c>
      <c r="S7" s="7">
        <f t="shared" si="1"/>
        <v>1.0852130254983025E-4</v>
      </c>
      <c r="T7" s="7">
        <f t="shared" si="1"/>
        <v>1.2317285212490485E-4</v>
      </c>
      <c r="U7" s="7">
        <f t="shared" si="1"/>
        <v>2.3201443075493888E-4</v>
      </c>
      <c r="V7" s="7">
        <f t="shared" si="1"/>
        <v>6.4642031695392156E-5</v>
      </c>
      <c r="W7" s="7">
        <f t="shared" si="1"/>
        <v>7.5078398108436708E-5</v>
      </c>
      <c r="X7" s="7">
        <f t="shared" si="1"/>
        <v>5.5019292042631895E-4</v>
      </c>
      <c r="Y7" s="7">
        <f t="shared" si="1"/>
        <v>8.6201534684386379E-4</v>
      </c>
      <c r="Z7" s="7">
        <f t="shared" si="1"/>
        <v>6.7688516792256247E-4</v>
      </c>
      <c r="AA7" s="7">
        <f t="shared" si="1"/>
        <v>4.5763053832778718E-4</v>
      </c>
      <c r="AB7" s="7">
        <f t="shared" si="1"/>
        <v>5.6952789174173602E-4</v>
      </c>
      <c r="AC7" s="7">
        <f t="shared" si="1"/>
        <v>2.9889248640638792E-4</v>
      </c>
      <c r="AD7" s="7">
        <f t="shared" si="1"/>
        <v>2.4294893400327527E-4</v>
      </c>
      <c r="AE7" s="7">
        <f t="shared" si="1"/>
        <v>2.514866859365873E-4</v>
      </c>
      <c r="AF7" s="7">
        <f t="shared" si="1"/>
        <v>2.7894269841466758E-4</v>
      </c>
      <c r="AG7" s="7">
        <f t="shared" si="1"/>
        <v>2.694728389912803E-4</v>
      </c>
      <c r="AH7" s="7">
        <f t="shared" si="1"/>
        <v>2.694728389912803E-4</v>
      </c>
      <c r="AI7" s="7">
        <f t="shared" si="1"/>
        <v>2.8217270263209283E-4</v>
      </c>
    </row>
    <row r="8" spans="1:37" ht="23.25" x14ac:dyDescent="0.35">
      <c r="A8" s="15"/>
      <c r="B8" s="6"/>
    </row>
    <row r="9" spans="1:37" ht="23.25" x14ac:dyDescent="0.35">
      <c r="A9" s="14"/>
      <c r="B9" s="8"/>
      <c r="C9" s="9">
        <v>0.8</v>
      </c>
      <c r="D9" s="9">
        <v>1</v>
      </c>
      <c r="E9" s="9">
        <v>1.25</v>
      </c>
      <c r="F9" s="9">
        <v>1.6</v>
      </c>
      <c r="G9" s="9">
        <v>2</v>
      </c>
      <c r="H9" s="9">
        <v>2.5</v>
      </c>
      <c r="I9" s="9">
        <v>3.15</v>
      </c>
      <c r="J9" s="9">
        <v>4</v>
      </c>
      <c r="K9" s="9">
        <v>5</v>
      </c>
      <c r="L9" s="9">
        <v>6.3</v>
      </c>
      <c r="M9" s="9">
        <v>8</v>
      </c>
      <c r="N9" s="9">
        <v>10</v>
      </c>
      <c r="O9" s="9">
        <v>12.5</v>
      </c>
      <c r="P9" s="9">
        <v>16</v>
      </c>
      <c r="Q9" s="9">
        <v>20</v>
      </c>
      <c r="R9" s="9">
        <v>25</v>
      </c>
      <c r="S9" s="9">
        <v>31.5</v>
      </c>
      <c r="T9" s="9">
        <v>40</v>
      </c>
      <c r="U9" s="9">
        <v>50</v>
      </c>
      <c r="V9" s="9">
        <v>63</v>
      </c>
      <c r="W9" s="9">
        <v>80</v>
      </c>
      <c r="X9" s="9">
        <v>100</v>
      </c>
      <c r="Y9" s="9">
        <v>125</v>
      </c>
      <c r="Z9" s="9">
        <v>160</v>
      </c>
      <c r="AA9" s="10">
        <v>200</v>
      </c>
      <c r="AB9" s="10">
        <v>250</v>
      </c>
      <c r="AC9" s="10">
        <v>315</v>
      </c>
      <c r="AD9" s="10">
        <v>400</v>
      </c>
      <c r="AE9" s="10">
        <v>500</v>
      </c>
      <c r="AF9" s="10">
        <v>630</v>
      </c>
      <c r="AG9" s="10">
        <v>800</v>
      </c>
      <c r="AH9" s="10">
        <v>1000</v>
      </c>
      <c r="AI9" s="10">
        <v>1250</v>
      </c>
    </row>
    <row r="10" spans="1:37" ht="23.25" x14ac:dyDescent="0.35">
      <c r="A10" s="14" t="s">
        <v>5</v>
      </c>
      <c r="B10" s="8" t="s">
        <v>6</v>
      </c>
      <c r="C10" s="12">
        <f>C5+20*LOG10(10^(-6)/(2*3.1415*C4*50*10^(-9)))</f>
        <v>67.557567467973016</v>
      </c>
      <c r="D10" s="12">
        <f t="shared" ref="D10:AI10" si="2">D5+20*LOG10(10^(-6)/(2*3.1415*D4*50*10^(-9)))</f>
        <v>63.957258718960837</v>
      </c>
      <c r="E10" s="12">
        <f t="shared" si="2"/>
        <v>59.957434048067149</v>
      </c>
      <c r="F10" s="12">
        <f t="shared" si="2"/>
        <v>56.257221410828805</v>
      </c>
      <c r="G10" s="12">
        <f t="shared" si="2"/>
        <v>52.357094667884574</v>
      </c>
      <c r="H10" s="12">
        <f t="shared" si="2"/>
        <v>48.657211800401718</v>
      </c>
      <c r="I10" s="12">
        <f t="shared" si="2"/>
        <v>44.557197357926974</v>
      </c>
      <c r="J10" s="12">
        <f t="shared" si="2"/>
        <v>23.357196986406031</v>
      </c>
      <c r="K10" s="12">
        <f t="shared" si="2"/>
        <v>21.257210776115759</v>
      </c>
      <c r="L10" s="12">
        <f t="shared" si="2"/>
        <v>19.757222162601465</v>
      </c>
      <c r="M10" s="12">
        <f t="shared" si="2"/>
        <v>19.857239415891449</v>
      </c>
      <c r="N10" s="12">
        <f t="shared" si="2"/>
        <v>19.957258718960837</v>
      </c>
      <c r="O10" s="12">
        <f t="shared" si="2"/>
        <v>20.957227062933796</v>
      </c>
      <c r="P10" s="12">
        <f t="shared" si="2"/>
        <v>22.257276215024905</v>
      </c>
      <c r="Q10" s="12">
        <f t="shared" si="2"/>
        <v>20.85726879662116</v>
      </c>
      <c r="R10" s="12">
        <f t="shared" si="2"/>
        <v>20.757246379433241</v>
      </c>
      <c r="S10" s="12">
        <f t="shared" si="2"/>
        <v>17.757252292102134</v>
      </c>
      <c r="T10" s="12">
        <f t="shared" si="2"/>
        <v>16.857262440092434</v>
      </c>
      <c r="U10" s="12">
        <f t="shared" si="2"/>
        <v>20.357262767869187</v>
      </c>
      <c r="V10" s="12">
        <f t="shared" si="2"/>
        <v>7.2572634611479039</v>
      </c>
      <c r="W10" s="12">
        <f t="shared" si="2"/>
        <v>6.5572612856447527</v>
      </c>
      <c r="X10" s="12">
        <f t="shared" si="2"/>
        <v>21.857258718960836</v>
      </c>
      <c r="Y10" s="12">
        <f t="shared" si="2"/>
        <v>23.757261560113495</v>
      </c>
      <c r="Z10" s="12">
        <f t="shared" si="2"/>
        <v>19.65725977372977</v>
      </c>
      <c r="AA10" s="12">
        <f t="shared" si="2"/>
        <v>14.257260090101425</v>
      </c>
      <c r="AB10" s="12">
        <f t="shared" si="2"/>
        <v>14.157260211084392</v>
      </c>
      <c r="AC10" s="12">
        <f t="shared" si="2"/>
        <v>6.5572577855387522</v>
      </c>
      <c r="AD10" s="12">
        <f t="shared" si="2"/>
        <v>2.7572580764979975</v>
      </c>
      <c r="AE10" s="12">
        <f t="shared" si="2"/>
        <v>1.0572593017426186</v>
      </c>
      <c r="AF10" s="12">
        <f t="shared" si="2"/>
        <v>-4.2740668715573804E-2</v>
      </c>
      <c r="AG10" s="12">
        <f t="shared" si="2"/>
        <v>-2.3427409013330589</v>
      </c>
      <c r="AH10" s="12">
        <f t="shared" si="2"/>
        <v>-4.3427412810391601</v>
      </c>
      <c r="AI10" s="12">
        <f t="shared" si="2"/>
        <v>-5.9427411996659245</v>
      </c>
    </row>
    <row r="11" spans="1:37" ht="23.25" x14ac:dyDescent="0.35">
      <c r="A11" s="14" t="s">
        <v>7</v>
      </c>
      <c r="B11" s="8" t="s">
        <v>8</v>
      </c>
      <c r="C11" s="7">
        <f>10^(C10/20)*50*10^(-9)</f>
        <v>1.1935713283121283E-4</v>
      </c>
      <c r="D11" s="7">
        <f t="shared" ref="D11:AI11" si="3">10^(D10/20)*50*10^(-9)</f>
        <v>7.8855672577556992E-5</v>
      </c>
      <c r="E11" s="7">
        <f t="shared" si="3"/>
        <v>4.9755570098122804E-5</v>
      </c>
      <c r="F11" s="7">
        <f t="shared" si="3"/>
        <v>3.2496087456601628E-5</v>
      </c>
      <c r="G11" s="7">
        <f t="shared" si="3"/>
        <v>2.07407634198944E-5</v>
      </c>
      <c r="H11" s="7">
        <f t="shared" si="3"/>
        <v>1.3546608954695604E-5</v>
      </c>
      <c r="I11" s="7">
        <f t="shared" si="3"/>
        <v>8.4494778583093137E-6</v>
      </c>
      <c r="J11" s="7">
        <f t="shared" si="3"/>
        <v>7.3591872539534931E-7</v>
      </c>
      <c r="K11" s="7">
        <f t="shared" si="3"/>
        <v>5.7787052478319273E-7</v>
      </c>
      <c r="L11" s="7">
        <f t="shared" si="3"/>
        <v>4.8621808944397695E-7</v>
      </c>
      <c r="M11" s="7">
        <f t="shared" si="3"/>
        <v>4.9184920655886935E-7</v>
      </c>
      <c r="N11" s="7">
        <f t="shared" si="3"/>
        <v>4.9754565766734923E-7</v>
      </c>
      <c r="O11" s="7">
        <f t="shared" si="3"/>
        <v>5.582533751830133E-7</v>
      </c>
      <c r="P11" s="7">
        <f t="shared" si="3"/>
        <v>6.4838627788416983E-7</v>
      </c>
      <c r="Q11" s="7">
        <f t="shared" si="3"/>
        <v>5.5186575322056667E-7</v>
      </c>
      <c r="R11" s="7">
        <f t="shared" si="3"/>
        <v>5.4554719019092343E-7</v>
      </c>
      <c r="S11" s="7">
        <f t="shared" si="3"/>
        <v>3.8621809638501793E-7</v>
      </c>
      <c r="T11" s="7">
        <f t="shared" si="3"/>
        <v>3.4820349533839451E-7</v>
      </c>
      <c r="U11" s="7">
        <f t="shared" si="3"/>
        <v>5.2099450496262705E-7</v>
      </c>
      <c r="V11" s="7">
        <f t="shared" si="3"/>
        <v>1.1530102746958259E-7</v>
      </c>
      <c r="W11" s="7">
        <f t="shared" si="3"/>
        <v>1.0637340682230508E-7</v>
      </c>
      <c r="X11" s="7">
        <f t="shared" si="3"/>
        <v>6.1920284099041939E-7</v>
      </c>
      <c r="Y11" s="7">
        <f t="shared" si="3"/>
        <v>7.7060723532835261E-7</v>
      </c>
      <c r="Z11" s="7">
        <f t="shared" si="3"/>
        <v>4.8065447829526568E-7</v>
      </c>
      <c r="AA11" s="7">
        <f t="shared" si="3"/>
        <v>2.5812674731422688E-7</v>
      </c>
      <c r="AB11" s="7">
        <f t="shared" si="3"/>
        <v>2.551719984254174E-7</v>
      </c>
      <c r="AC11" s="7">
        <f t="shared" si="3"/>
        <v>1.0637336395759691E-7</v>
      </c>
      <c r="AD11" s="7">
        <f t="shared" si="3"/>
        <v>6.8680414596516107E-8</v>
      </c>
      <c r="AE11" s="7">
        <f t="shared" si="3"/>
        <v>5.6471974063323716E-8</v>
      </c>
      <c r="AF11" s="7">
        <f t="shared" si="3"/>
        <v>4.9754569274250729E-8</v>
      </c>
      <c r="AG11" s="7">
        <f t="shared" si="3"/>
        <v>3.8179739358350266E-8</v>
      </c>
      <c r="AH11" s="7">
        <f t="shared" si="3"/>
        <v>3.0327243640987543E-8</v>
      </c>
      <c r="AI11" s="7">
        <f t="shared" si="3"/>
        <v>2.5225102774297161E-8</v>
      </c>
    </row>
    <row r="12" spans="1:37" ht="23.25" x14ac:dyDescent="0.35">
      <c r="A12" s="14"/>
      <c r="B12" s="8" t="s">
        <v>9</v>
      </c>
      <c r="C12" s="13">
        <f>C11*1000000</f>
        <v>119.35713283121282</v>
      </c>
      <c r="D12" s="13">
        <f t="shared" ref="D12:AI12" si="4">D11*1000000</f>
        <v>78.855672577556987</v>
      </c>
      <c r="E12" s="13">
        <f t="shared" si="4"/>
        <v>49.755570098122803</v>
      </c>
      <c r="F12" s="13">
        <f t="shared" si="4"/>
        <v>32.496087456601629</v>
      </c>
      <c r="G12" s="13">
        <f t="shared" si="4"/>
        <v>20.7407634198944</v>
      </c>
      <c r="H12" s="13">
        <f t="shared" si="4"/>
        <v>13.546608954695603</v>
      </c>
      <c r="I12" s="13">
        <f t="shared" si="4"/>
        <v>8.4494778583093133</v>
      </c>
      <c r="J12" s="13">
        <f t="shared" si="4"/>
        <v>0.7359187253953493</v>
      </c>
      <c r="K12" s="13">
        <f t="shared" si="4"/>
        <v>0.57787052478319278</v>
      </c>
      <c r="L12" s="13">
        <f t="shared" si="4"/>
        <v>0.48621808944397693</v>
      </c>
      <c r="M12" s="13">
        <f t="shared" si="4"/>
        <v>0.49184920655886938</v>
      </c>
      <c r="N12" s="13">
        <f t="shared" si="4"/>
        <v>0.49754565766734921</v>
      </c>
      <c r="O12" s="13">
        <f t="shared" si="4"/>
        <v>0.55825337518301332</v>
      </c>
      <c r="P12" s="13">
        <f t="shared" si="4"/>
        <v>0.6483862778841698</v>
      </c>
      <c r="Q12" s="13">
        <f t="shared" si="4"/>
        <v>0.55186575322056663</v>
      </c>
      <c r="R12" s="13">
        <f t="shared" si="4"/>
        <v>0.54554719019092346</v>
      </c>
      <c r="S12" s="13">
        <f t="shared" si="4"/>
        <v>0.38621809638501792</v>
      </c>
      <c r="T12" s="13">
        <f t="shared" si="4"/>
        <v>0.34820349533839451</v>
      </c>
      <c r="U12" s="13">
        <f t="shared" si="4"/>
        <v>0.520994504962627</v>
      </c>
      <c r="V12" s="13">
        <f t="shared" si="4"/>
        <v>0.11530102746958258</v>
      </c>
      <c r="W12" s="13">
        <f t="shared" si="4"/>
        <v>0.10637340682230507</v>
      </c>
      <c r="X12" s="13">
        <f t="shared" si="4"/>
        <v>0.61920284099041945</v>
      </c>
      <c r="Y12" s="13">
        <f t="shared" si="4"/>
        <v>0.77060723532835262</v>
      </c>
      <c r="Z12" s="13">
        <f t="shared" si="4"/>
        <v>0.4806544782952657</v>
      </c>
      <c r="AA12" s="13">
        <f t="shared" si="4"/>
        <v>0.25812674731422686</v>
      </c>
      <c r="AB12" s="13">
        <f t="shared" si="4"/>
        <v>0.25517199842541738</v>
      </c>
      <c r="AC12" s="13">
        <f t="shared" si="4"/>
        <v>0.10637336395759692</v>
      </c>
      <c r="AD12" s="13">
        <f t="shared" si="4"/>
        <v>6.8680414596516109E-2</v>
      </c>
      <c r="AE12" s="13">
        <f t="shared" si="4"/>
        <v>5.6471974063323715E-2</v>
      </c>
      <c r="AF12" s="13">
        <f t="shared" si="4"/>
        <v>4.9754569274250732E-2</v>
      </c>
      <c r="AG12" s="13">
        <f t="shared" si="4"/>
        <v>3.8179739358350263E-2</v>
      </c>
      <c r="AH12" s="13">
        <f t="shared" si="4"/>
        <v>3.0327243640987545E-2</v>
      </c>
      <c r="AI12" s="13">
        <f t="shared" si="4"/>
        <v>2.522510277429716E-2</v>
      </c>
    </row>
    <row r="13" spans="1:37" ht="26.25" x14ac:dyDescent="0.45">
      <c r="A13" s="14" t="s">
        <v>18</v>
      </c>
      <c r="B13" s="8" t="s">
        <v>24</v>
      </c>
      <c r="C13" s="7">
        <f>C12*SQRT(2)</f>
        <v>168.79647601586819</v>
      </c>
      <c r="D13" s="7">
        <f t="shared" ref="D13:AI13" si="5">D12*SQRT(2)</f>
        <v>111.51876162923325</v>
      </c>
      <c r="E13" s="7">
        <f t="shared" si="5"/>
        <v>70.365002036370498</v>
      </c>
      <c r="F13" s="7">
        <f t="shared" si="5"/>
        <v>45.95640760518824</v>
      </c>
      <c r="G13" s="7">
        <f t="shared" si="5"/>
        <v>29.331868922386438</v>
      </c>
      <c r="H13" s="7">
        <f t="shared" si="5"/>
        <v>19.157798107895339</v>
      </c>
      <c r="I13" s="7">
        <f t="shared" si="5"/>
        <v>11.949366182192204</v>
      </c>
      <c r="J13" s="7">
        <f t="shared" si="5"/>
        <v>1.0407462422584246</v>
      </c>
      <c r="K13" s="7">
        <f t="shared" si="5"/>
        <v>0.817232333444049</v>
      </c>
      <c r="L13" s="7">
        <f t="shared" si="5"/>
        <v>0.68761621636280679</v>
      </c>
      <c r="M13" s="7">
        <f t="shared" si="5"/>
        <v>0.695579818557999</v>
      </c>
      <c r="N13" s="7">
        <f t="shared" si="5"/>
        <v>0.70363581697300637</v>
      </c>
      <c r="O13" s="7">
        <f t="shared" si="5"/>
        <v>0.78948949442437333</v>
      </c>
      <c r="P13" s="7">
        <f t="shared" si="5"/>
        <v>0.91695666784040342</v>
      </c>
      <c r="Q13" s="7">
        <f t="shared" si="5"/>
        <v>0.78045603281376896</v>
      </c>
      <c r="R13" s="7">
        <f t="shared" si="5"/>
        <v>0.77152023528253832</v>
      </c>
      <c r="S13" s="7">
        <f t="shared" si="5"/>
        <v>0.54619486994161159</v>
      </c>
      <c r="T13" s="7">
        <f t="shared" si="5"/>
        <v>0.49243410557327433</v>
      </c>
      <c r="U13" s="7">
        <f t="shared" si="5"/>
        <v>0.7367974948400039</v>
      </c>
      <c r="V13" s="7">
        <f t="shared" si="5"/>
        <v>0.16306027680303647</v>
      </c>
      <c r="W13" s="7">
        <f t="shared" si="5"/>
        <v>0.15043471460393457</v>
      </c>
      <c r="X13" s="7">
        <f t="shared" si="5"/>
        <v>0.87568505558860221</v>
      </c>
      <c r="Y13" s="7">
        <f t="shared" si="5"/>
        <v>1.0898032034641916</v>
      </c>
      <c r="Z13" s="7">
        <f t="shared" si="5"/>
        <v>0.67974808202052928</v>
      </c>
      <c r="AA13" s="7">
        <f t="shared" si="5"/>
        <v>0.36504634686303256</v>
      </c>
      <c r="AB13" s="7">
        <f t="shared" si="5"/>
        <v>0.36086770091107134</v>
      </c>
      <c r="AC13" s="7">
        <f t="shared" si="5"/>
        <v>0.15043465398408293</v>
      </c>
      <c r="AD13" s="7">
        <f t="shared" si="5"/>
        <v>9.7128773791800169E-2</v>
      </c>
      <c r="AE13" s="7">
        <f t="shared" si="5"/>
        <v>7.9863431614334068E-2</v>
      </c>
      <c r="AF13" s="7">
        <f t="shared" si="5"/>
        <v>7.0363586657677071E-2</v>
      </c>
      <c r="AG13" s="7">
        <f t="shared" si="5"/>
        <v>5.3994305208448799E-2</v>
      </c>
      <c r="AH13" s="7">
        <f t="shared" si="5"/>
        <v>4.2889199266477794E-2</v>
      </c>
      <c r="AI13" s="7">
        <f t="shared" si="5"/>
        <v>3.5673682455666232E-2</v>
      </c>
    </row>
    <row r="14" spans="1:37" ht="23.25" x14ac:dyDescent="0.35">
      <c r="A14" s="15"/>
      <c r="B14" s="6"/>
    </row>
    <row r="15" spans="1:37" ht="23.25" x14ac:dyDescent="0.35">
      <c r="A15" s="14"/>
      <c r="B15" s="8"/>
      <c r="C15" s="9">
        <v>0.8</v>
      </c>
      <c r="D15" s="9">
        <v>1</v>
      </c>
      <c r="E15" s="9">
        <v>1.25</v>
      </c>
      <c r="F15" s="9">
        <v>1.6</v>
      </c>
      <c r="G15" s="9">
        <v>2</v>
      </c>
      <c r="H15" s="9">
        <v>2.5</v>
      </c>
      <c r="I15" s="9">
        <v>3.15</v>
      </c>
      <c r="J15" s="9">
        <v>4</v>
      </c>
      <c r="K15" s="9">
        <v>5</v>
      </c>
      <c r="L15" s="9">
        <v>6.3</v>
      </c>
      <c r="M15" s="9">
        <v>8</v>
      </c>
      <c r="N15" s="9">
        <v>10</v>
      </c>
      <c r="O15" s="9">
        <v>12.5</v>
      </c>
      <c r="P15" s="9">
        <v>16</v>
      </c>
      <c r="Q15" s="9">
        <v>20</v>
      </c>
      <c r="R15" s="9">
        <v>25</v>
      </c>
      <c r="S15" s="9">
        <v>31.5</v>
      </c>
      <c r="T15" s="9">
        <v>40</v>
      </c>
      <c r="U15" s="9">
        <v>50</v>
      </c>
      <c r="V15" s="9">
        <v>63</v>
      </c>
      <c r="W15" s="9">
        <v>80</v>
      </c>
      <c r="X15" s="9">
        <v>100</v>
      </c>
      <c r="Y15" s="9">
        <v>125</v>
      </c>
      <c r="Z15" s="9">
        <v>160</v>
      </c>
      <c r="AA15" s="10">
        <v>200</v>
      </c>
      <c r="AB15" s="10">
        <v>250</v>
      </c>
      <c r="AC15" s="10">
        <v>315</v>
      </c>
      <c r="AD15" s="10">
        <v>400</v>
      </c>
      <c r="AE15" s="10">
        <v>500</v>
      </c>
      <c r="AF15" s="10">
        <v>630</v>
      </c>
      <c r="AG15" s="10">
        <v>800</v>
      </c>
      <c r="AH15" s="10">
        <v>1000</v>
      </c>
      <c r="AI15" s="10">
        <v>1250</v>
      </c>
    </row>
    <row r="16" spans="1:37" ht="23.25" x14ac:dyDescent="0.35">
      <c r="A16" s="14" t="s">
        <v>12</v>
      </c>
      <c r="B16" s="8" t="s">
        <v>14</v>
      </c>
      <c r="C16" s="12">
        <f>C11+20*LOG10(10^(-6)/(4*3.1415^2*C4^2*10*10^(-12)))</f>
        <v>72.074054466519613</v>
      </c>
      <c r="D16" s="12">
        <f t="shared" ref="D16:AI16" si="6">D11+20*LOG10(10^(-6)/(4*3.1415^2*D4^2*10*10^(-12)))</f>
        <v>68.07339646703501</v>
      </c>
      <c r="E16" s="12">
        <f t="shared" si="6"/>
        <v>64.073718025145155</v>
      </c>
      <c r="F16" s="12">
        <f t="shared" si="6"/>
        <v>60.073275491185818</v>
      </c>
      <c r="G16" s="12">
        <f t="shared" si="6"/>
        <v>56.073010249973329</v>
      </c>
      <c r="H16" s="12">
        <f t="shared" si="6"/>
        <v>52.073237320853146</v>
      </c>
      <c r="I16" s="12">
        <f t="shared" si="6"/>
        <v>48.073203338772558</v>
      </c>
      <c r="J16" s="12">
        <f t="shared" si="6"/>
        <v>44.073194882171542</v>
      </c>
      <c r="K16" s="12">
        <f t="shared" si="6"/>
        <v>40.073222303542799</v>
      </c>
      <c r="L16" s="12">
        <f t="shared" si="6"/>
        <v>36.073244984861773</v>
      </c>
      <c r="M16" s="12">
        <f t="shared" si="6"/>
        <v>32.073279497072853</v>
      </c>
      <c r="N16" s="12">
        <f t="shared" si="6"/>
        <v>28.073318108908087</v>
      </c>
      <c r="O16" s="12">
        <f t="shared" si="6"/>
        <v>24.073254857561722</v>
      </c>
      <c r="P16" s="12">
        <f t="shared" si="6"/>
        <v>20.073353251876838</v>
      </c>
      <c r="Q16" s="12">
        <f t="shared" si="6"/>
        <v>16.073338318548831</v>
      </c>
      <c r="R16" s="12">
        <f t="shared" si="6"/>
        <v>12.073293477854422</v>
      </c>
      <c r="S16" s="12">
        <f t="shared" si="6"/>
        <v>8.0733051438631147</v>
      </c>
      <c r="T16" s="12">
        <f t="shared" si="6"/>
        <v>4.0733254018291216</v>
      </c>
      <c r="U16" s="12">
        <f t="shared" si="6"/>
        <v>7.3326230173641524E-2</v>
      </c>
      <c r="V16" s="12">
        <f t="shared" si="6"/>
        <v>-3.9266727889624122</v>
      </c>
      <c r="W16" s="12">
        <f t="shared" si="6"/>
        <v>-7.926677148896327</v>
      </c>
      <c r="X16" s="12">
        <f t="shared" si="6"/>
        <v>-11.92668176943473</v>
      </c>
      <c r="Y16" s="12">
        <f t="shared" si="6"/>
        <v>-15.926675935725026</v>
      </c>
      <c r="Z16" s="12">
        <f t="shared" si="6"/>
        <v>-19.926679798445235</v>
      </c>
      <c r="AA16" s="12">
        <f t="shared" si="6"/>
        <v>-23.926679388229644</v>
      </c>
      <c r="AB16" s="12">
        <f t="shared" si="6"/>
        <v>-27.926679149218462</v>
      </c>
      <c r="AC16" s="12">
        <f t="shared" si="6"/>
        <v>-31.926684149108368</v>
      </c>
      <c r="AD16" s="12">
        <f t="shared" si="6"/>
        <v>-35.92668360488284</v>
      </c>
      <c r="AE16" s="12">
        <f t="shared" si="6"/>
        <v>-39.926681166602044</v>
      </c>
      <c r="AF16" s="12">
        <f t="shared" si="6"/>
        <v>-43.926681114235834</v>
      </c>
      <c r="AG16" s="12">
        <f t="shared" si="6"/>
        <v>-47.926681591045607</v>
      </c>
      <c r="AH16" s="12">
        <f t="shared" si="6"/>
        <v>-51.926682358310323</v>
      </c>
      <c r="AI16" s="12">
        <f t="shared" si="6"/>
        <v>-55.926682200665994</v>
      </c>
    </row>
    <row r="17" spans="1:35" ht="23.25" x14ac:dyDescent="0.35">
      <c r="A17" s="14" t="s">
        <v>13</v>
      </c>
      <c r="B17" s="8" t="s">
        <v>15</v>
      </c>
      <c r="C17" s="7">
        <f>10^(C16/20)*10*10^(-12)</f>
        <v>4.0151587720245401E-8</v>
      </c>
      <c r="D17" s="7">
        <f t="shared" ref="D17:Z17" si="7">10^(D16/20)*10*10^(-12)</f>
        <v>2.5332020065007477E-8</v>
      </c>
      <c r="E17" s="7">
        <f t="shared" si="7"/>
        <v>1.5984015839766123E-8</v>
      </c>
      <c r="F17" s="7">
        <f t="shared" si="7"/>
        <v>1.0084718372967323E-8</v>
      </c>
      <c r="G17" s="7">
        <f t="shared" si="7"/>
        <v>6.3628328194985811E-9</v>
      </c>
      <c r="H17" s="7">
        <f t="shared" si="7"/>
        <v>4.0147810542086573E-9</v>
      </c>
      <c r="I17" s="7">
        <f t="shared" si="7"/>
        <v>2.5331456821075725E-9</v>
      </c>
      <c r="J17" s="7">
        <f t="shared" si="7"/>
        <v>1.5983053166497778E-9</v>
      </c>
      <c r="K17" s="7">
        <f t="shared" si="7"/>
        <v>1.0084656619850389E-9</v>
      </c>
      <c r="L17" s="7">
        <f t="shared" si="7"/>
        <v>6.363004776442124E-10</v>
      </c>
      <c r="M17" s="7">
        <f t="shared" si="7"/>
        <v>4.0148005488955534E-10</v>
      </c>
      <c r="N17" s="7">
        <f t="shared" si="7"/>
        <v>2.5331791537962707E-10</v>
      </c>
      <c r="O17" s="7">
        <f t="shared" si="7"/>
        <v>1.5983163528613733E-10</v>
      </c>
      <c r="P17" s="7">
        <f t="shared" si="7"/>
        <v>1.0084808657119247E-10</v>
      </c>
      <c r="Q17" s="7">
        <f t="shared" si="7"/>
        <v>6.3630731500816779E-11</v>
      </c>
      <c r="R17" s="7">
        <f t="shared" si="7"/>
        <v>4.0148070111115174E-11</v>
      </c>
      <c r="S17" s="7">
        <f t="shared" si="7"/>
        <v>2.5331753726341194E-11</v>
      </c>
      <c r="T17" s="7">
        <f t="shared" si="7"/>
        <v>1.5983293339742756E-11</v>
      </c>
      <c r="U17" s="7">
        <f t="shared" si="7"/>
        <v>1.0084777283443805E-11</v>
      </c>
      <c r="V17" s="7">
        <f t="shared" si="7"/>
        <v>6.3630650129921767E-12</v>
      </c>
      <c r="W17" s="7">
        <f t="shared" si="7"/>
        <v>4.0148205880888149E-12</v>
      </c>
      <c r="X17" s="7">
        <f t="shared" si="7"/>
        <v>2.5331791892767386E-12</v>
      </c>
      <c r="Y17" s="7">
        <f t="shared" si="7"/>
        <v>1.5983290878449838E-12</v>
      </c>
      <c r="Z17" s="7">
        <f t="shared" si="7"/>
        <v>1.0084770283900847E-12</v>
      </c>
      <c r="AA17" s="7">
        <f t="shared" ref="AA17:AI17" si="8">10^(AA16/20)*10*10^(-12)</f>
        <v>6.3630601785362658E-13</v>
      </c>
      <c r="AB17" s="7">
        <f t="shared" si="8"/>
        <v>4.0148196634934187E-13</v>
      </c>
      <c r="AC17" s="7">
        <f t="shared" si="8"/>
        <v>2.5331784952615995E-13</v>
      </c>
      <c r="AD17" s="7">
        <f t="shared" si="8"/>
        <v>1.5983276766098524E-13</v>
      </c>
      <c r="AE17" s="7">
        <f t="shared" si="8"/>
        <v>1.0084768695399655E-13</v>
      </c>
      <c r="AF17" s="7">
        <f t="shared" si="8"/>
        <v>6.3630589141084836E-14</v>
      </c>
      <c r="AG17" s="7">
        <f t="shared" si="8"/>
        <v>4.0148185348244303E-14</v>
      </c>
      <c r="AH17" s="7">
        <f t="shared" si="8"/>
        <v>2.5331790175352796E-14</v>
      </c>
      <c r="AI17" s="7">
        <f t="shared" si="8"/>
        <v>1.5983279350058161E-14</v>
      </c>
    </row>
    <row r="18" spans="1:35" ht="23.25" x14ac:dyDescent="0.35">
      <c r="A18" s="14"/>
      <c r="B18" s="8" t="s">
        <v>16</v>
      </c>
      <c r="C18" s="13">
        <f>C17*10^9</f>
        <v>40.151587720245402</v>
      </c>
      <c r="D18" s="13">
        <f t="shared" ref="D18:Z18" si="9">D17*10^9</f>
        <v>25.332020065007477</v>
      </c>
      <c r="E18" s="13">
        <f t="shared" si="9"/>
        <v>15.984015839766123</v>
      </c>
      <c r="F18" s="13">
        <f t="shared" si="9"/>
        <v>10.084718372967323</v>
      </c>
      <c r="G18" s="13">
        <f t="shared" si="9"/>
        <v>6.362832819498581</v>
      </c>
      <c r="H18" s="13">
        <f t="shared" si="9"/>
        <v>4.0147810542086573</v>
      </c>
      <c r="I18" s="13">
        <f t="shared" si="9"/>
        <v>2.5331456821075724</v>
      </c>
      <c r="J18" s="13">
        <f t="shared" si="9"/>
        <v>1.5983053166497778</v>
      </c>
      <c r="K18" s="13">
        <f t="shared" si="9"/>
        <v>1.008465661985039</v>
      </c>
      <c r="L18" s="13">
        <f t="shared" si="9"/>
        <v>0.63630047764421238</v>
      </c>
      <c r="M18" s="13">
        <f t="shared" si="9"/>
        <v>0.40148005488955535</v>
      </c>
      <c r="N18" s="13">
        <f t="shared" si="9"/>
        <v>0.25331791537962706</v>
      </c>
      <c r="O18" s="13">
        <f t="shared" si="9"/>
        <v>0.15983163528613734</v>
      </c>
      <c r="P18" s="13">
        <f t="shared" si="9"/>
        <v>0.10084808657119247</v>
      </c>
      <c r="Q18" s="13">
        <f t="shared" si="9"/>
        <v>6.3630731500816773E-2</v>
      </c>
      <c r="R18" s="13">
        <f t="shared" si="9"/>
        <v>4.0148070111115174E-2</v>
      </c>
      <c r="S18" s="13">
        <f t="shared" si="9"/>
        <v>2.5331753726341194E-2</v>
      </c>
      <c r="T18" s="13">
        <f t="shared" si="9"/>
        <v>1.5983293339742757E-2</v>
      </c>
      <c r="U18" s="13">
        <f t="shared" si="9"/>
        <v>1.0084777283443805E-2</v>
      </c>
      <c r="V18" s="13">
        <f t="shared" si="9"/>
        <v>6.363065012992177E-3</v>
      </c>
      <c r="W18" s="13">
        <f t="shared" si="9"/>
        <v>4.0148205880888152E-3</v>
      </c>
      <c r="X18" s="13">
        <f t="shared" si="9"/>
        <v>2.5331791892767384E-3</v>
      </c>
      <c r="Y18" s="13">
        <f t="shared" si="9"/>
        <v>1.5983290878449838E-3</v>
      </c>
      <c r="Z18" s="13">
        <f t="shared" si="9"/>
        <v>1.0084770283900846E-3</v>
      </c>
      <c r="AA18" s="13">
        <f t="shared" ref="AA18:AI18" si="10">AA17*10^9</f>
        <v>6.3630601785362657E-4</v>
      </c>
      <c r="AB18" s="13">
        <f t="shared" si="10"/>
        <v>4.0148196634934188E-4</v>
      </c>
      <c r="AC18" s="13">
        <f t="shared" si="10"/>
        <v>2.5331784952615995E-4</v>
      </c>
      <c r="AD18" s="13">
        <f t="shared" si="10"/>
        <v>1.5983276766098523E-4</v>
      </c>
      <c r="AE18" s="13">
        <f t="shared" si="10"/>
        <v>1.0084768695399655E-4</v>
      </c>
      <c r="AF18" s="13">
        <f t="shared" si="10"/>
        <v>6.3630589141084833E-5</v>
      </c>
      <c r="AG18" s="13">
        <f t="shared" si="10"/>
        <v>4.0148185348244303E-5</v>
      </c>
      <c r="AH18" s="13">
        <f t="shared" si="10"/>
        <v>2.5331790175352794E-5</v>
      </c>
      <c r="AI18" s="13">
        <f t="shared" si="10"/>
        <v>1.598327935005816E-5</v>
      </c>
    </row>
    <row r="19" spans="1:35" ht="26.25" x14ac:dyDescent="0.45">
      <c r="A19" s="14" t="s">
        <v>19</v>
      </c>
      <c r="B19" s="8" t="s">
        <v>25</v>
      </c>
      <c r="C19" s="7">
        <f>C18*SQRT(2)</f>
        <v>56.782919904784073</v>
      </c>
      <c r="D19" s="7">
        <f t="shared" ref="D19:AI19" si="11">D18*SQRT(2)</f>
        <v>35.824886338240951</v>
      </c>
      <c r="E19" s="7">
        <f t="shared" si="11"/>
        <v>22.604811981783627</v>
      </c>
      <c r="F19" s="7">
        <f t="shared" si="11"/>
        <v>14.261945495763522</v>
      </c>
      <c r="G19" s="7">
        <f t="shared" si="11"/>
        <v>8.9984044684475339</v>
      </c>
      <c r="H19" s="7">
        <f t="shared" si="11"/>
        <v>5.6777578168204359</v>
      </c>
      <c r="I19" s="7">
        <f t="shared" si="11"/>
        <v>3.582408979103374</v>
      </c>
      <c r="J19" s="7">
        <f t="shared" si="11"/>
        <v>2.26034505561914</v>
      </c>
      <c r="K19" s="7">
        <f t="shared" si="11"/>
        <v>1.4261858163668035</v>
      </c>
      <c r="L19" s="7">
        <f t="shared" si="11"/>
        <v>0.89986476522892356</v>
      </c>
      <c r="M19" s="7">
        <f t="shared" si="11"/>
        <v>0.56777853864710381</v>
      </c>
      <c r="N19" s="7">
        <f t="shared" si="11"/>
        <v>0.35824563152194866</v>
      </c>
      <c r="O19" s="7">
        <f t="shared" si="11"/>
        <v>0.22603606631792558</v>
      </c>
      <c r="P19" s="7">
        <f t="shared" si="11"/>
        <v>0.14262073176835641</v>
      </c>
      <c r="Q19" s="7">
        <f t="shared" si="11"/>
        <v>8.9987443472176007E-2</v>
      </c>
      <c r="R19" s="7">
        <f t="shared" si="11"/>
        <v>5.6777945254244976E-2</v>
      </c>
      <c r="S19" s="7">
        <f t="shared" si="11"/>
        <v>3.582450967848691E-2</v>
      </c>
      <c r="T19" s="7">
        <f t="shared" si="11"/>
        <v>2.260379021245177E-2</v>
      </c>
      <c r="U19" s="7">
        <f t="shared" si="11"/>
        <v>1.4262028807758328E-2</v>
      </c>
      <c r="V19" s="7">
        <f t="shared" si="11"/>
        <v>8.9987328396352716E-3</v>
      </c>
      <c r="W19" s="7">
        <f t="shared" si="11"/>
        <v>5.6778137261699283E-3</v>
      </c>
      <c r="X19" s="7">
        <f t="shared" si="11"/>
        <v>3.5824563653964452E-3</v>
      </c>
      <c r="Y19" s="7">
        <f t="shared" si="11"/>
        <v>2.2603786731657943E-3</v>
      </c>
      <c r="Z19" s="7">
        <f t="shared" si="11"/>
        <v>1.4262018908909745E-3</v>
      </c>
      <c r="AA19" s="7">
        <f t="shared" si="11"/>
        <v>8.9987260026821547E-4</v>
      </c>
      <c r="AB19" s="7">
        <f t="shared" si="11"/>
        <v>5.6778124185945787E-4</v>
      </c>
      <c r="AC19" s="7">
        <f t="shared" si="11"/>
        <v>3.5824553839108235E-4</v>
      </c>
      <c r="AD19" s="7">
        <f t="shared" si="11"/>
        <v>2.2603766773779315E-4</v>
      </c>
      <c r="AE19" s="7">
        <f t="shared" si="11"/>
        <v>1.4262016662429817E-4</v>
      </c>
      <c r="AF19" s="7">
        <f t="shared" si="11"/>
        <v>8.9987242145112369E-5</v>
      </c>
      <c r="AG19" s="7">
        <f t="shared" si="11"/>
        <v>5.6778108224155878E-5</v>
      </c>
      <c r="AH19" s="7">
        <f t="shared" si="11"/>
        <v>3.5824561225173446E-5</v>
      </c>
      <c r="AI19" s="7">
        <f t="shared" si="11"/>
        <v>2.2603770428050078E-5</v>
      </c>
    </row>
    <row r="20" spans="1:35" hidden="1" x14ac:dyDescent="0.35">
      <c r="A20" s="2" t="s">
        <v>11</v>
      </c>
      <c r="B20" s="2" t="s">
        <v>10</v>
      </c>
      <c r="C20" s="5">
        <f t="shared" ref="C20:K20" si="12">D20*2^(1/3)</f>
        <v>31.246042037392865</v>
      </c>
      <c r="D20" s="5">
        <f t="shared" si="12"/>
        <v>24.800000000000008</v>
      </c>
      <c r="E20" s="5">
        <f t="shared" si="12"/>
        <v>19.68377304440568</v>
      </c>
      <c r="F20" s="5">
        <f t="shared" si="12"/>
        <v>15.623021018696432</v>
      </c>
      <c r="G20" s="5">
        <f t="shared" si="12"/>
        <v>12.400000000000004</v>
      </c>
      <c r="H20" s="5">
        <f t="shared" si="12"/>
        <v>9.8418865222028398</v>
      </c>
      <c r="I20" s="5">
        <f t="shared" si="12"/>
        <v>7.8115105093482153</v>
      </c>
      <c r="J20" s="5">
        <f t="shared" si="12"/>
        <v>6.2000000000000011</v>
      </c>
      <c r="K20" s="5">
        <f t="shared" si="12"/>
        <v>4.920943261101419</v>
      </c>
      <c r="L20" s="5">
        <f>M20*2^(1/3)</f>
        <v>3.9057552546741072</v>
      </c>
      <c r="M20" s="5">
        <v>3.1</v>
      </c>
      <c r="N20" s="5">
        <f t="shared" ref="N20:Z20" si="13">M20</f>
        <v>3.1</v>
      </c>
      <c r="O20" s="5">
        <f t="shared" si="13"/>
        <v>3.1</v>
      </c>
      <c r="P20" s="5">
        <f t="shared" si="13"/>
        <v>3.1</v>
      </c>
      <c r="Q20" s="5">
        <f t="shared" si="13"/>
        <v>3.1</v>
      </c>
      <c r="R20" s="5">
        <f t="shared" si="13"/>
        <v>3.1</v>
      </c>
      <c r="S20" s="5">
        <f t="shared" si="13"/>
        <v>3.1</v>
      </c>
      <c r="T20" s="5">
        <f t="shared" si="13"/>
        <v>3.1</v>
      </c>
      <c r="U20" s="5">
        <f t="shared" si="13"/>
        <v>3.1</v>
      </c>
      <c r="V20" s="5">
        <f t="shared" si="13"/>
        <v>3.1</v>
      </c>
      <c r="W20" s="5">
        <f t="shared" si="13"/>
        <v>3.1</v>
      </c>
      <c r="X20" s="2">
        <f t="shared" si="13"/>
        <v>3.1</v>
      </c>
      <c r="Y20" s="2">
        <f t="shared" si="13"/>
        <v>3.1</v>
      </c>
      <c r="Z20" s="2">
        <f t="shared" si="13"/>
        <v>3.1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A3:F18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Руденко</dc:creator>
  <cp:lastModifiedBy>Юлия Руденко</cp:lastModifiedBy>
  <dcterms:created xsi:type="dcterms:W3CDTF">2019-12-12T06:43:59Z</dcterms:created>
  <dcterms:modified xsi:type="dcterms:W3CDTF">2022-12-16T09:14:37Z</dcterms:modified>
</cp:coreProperties>
</file>